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2671143\Desktop\מכרז חלב 2019\"/>
    </mc:Choice>
  </mc:AlternateContent>
  <workbookProtection workbookAlgorithmName="SHA-512" workbookHashValue="Gh2ER6szbo6iIQ92A6P5oh0Tt7h2FaOmFN4O+SDl7uc08YRCAmd4tQVyRRZx1t3T9BwkLIqxRE/aA7ybFgqhog==" workbookSaltValue="RkS6l/3+yo6TRhQ1wABUew==" workbookSpinCount="100000" lockStructure="1"/>
  <bookViews>
    <workbookView xWindow="0" yWindow="0" windowWidth="19200" windowHeight="10530"/>
  </bookViews>
  <sheets>
    <sheet name="הצעת מחיר למכרז חלב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1" l="1"/>
  <c r="L62" i="1" s="1"/>
  <c r="O62" i="1" s="1"/>
  <c r="L61" i="1"/>
  <c r="O61" i="1" s="1"/>
  <c r="L60" i="1"/>
  <c r="O60" i="1" s="1"/>
  <c r="J59" i="1"/>
  <c r="L59" i="1" s="1"/>
  <c r="O59" i="1" s="1"/>
  <c r="J58" i="1"/>
  <c r="J57" i="1"/>
  <c r="L57" i="1" s="1"/>
  <c r="O57" i="1" s="1"/>
  <c r="J56" i="1"/>
  <c r="J55" i="1"/>
  <c r="L55" i="1" s="1"/>
  <c r="O55" i="1" s="1"/>
  <c r="J54" i="1"/>
  <c r="J53" i="1"/>
  <c r="L53" i="1" s="1"/>
  <c r="O53" i="1" s="1"/>
  <c r="J52" i="1"/>
  <c r="K51" i="1"/>
  <c r="L50" i="1"/>
  <c r="O50" i="1" s="1"/>
  <c r="L49" i="1"/>
  <c r="O49" i="1" s="1"/>
  <c r="J48" i="1"/>
  <c r="L48" i="1" s="1"/>
  <c r="O48" i="1" s="1"/>
  <c r="L47" i="1"/>
  <c r="O47" i="1" s="1"/>
  <c r="K46" i="1"/>
  <c r="J46" i="1"/>
  <c r="K45" i="1"/>
  <c r="J44" i="1"/>
  <c r="L44" i="1" s="1"/>
  <c r="O44" i="1" s="1"/>
  <c r="L43" i="1"/>
  <c r="O43" i="1" s="1"/>
  <c r="L42" i="1"/>
  <c r="O42" i="1" s="1"/>
  <c r="L41" i="1"/>
  <c r="O41" i="1" s="1"/>
  <c r="L40" i="1"/>
  <c r="O40" i="1" s="1"/>
  <c r="L39" i="1"/>
  <c r="O39" i="1" s="1"/>
  <c r="J38" i="1"/>
  <c r="L37" i="1"/>
  <c r="O37" i="1" s="1"/>
  <c r="J36" i="1"/>
  <c r="L36" i="1" s="1"/>
  <c r="O36" i="1" s="1"/>
  <c r="L35" i="1"/>
  <c r="O35" i="1" s="1"/>
  <c r="K34" i="1"/>
  <c r="J34" i="1"/>
  <c r="L33" i="1"/>
  <c r="O33" i="1" s="1"/>
  <c r="L32" i="1"/>
  <c r="O32" i="1" s="1"/>
  <c r="L31" i="1"/>
  <c r="O31" i="1" s="1"/>
  <c r="K30" i="1"/>
  <c r="L30" i="1" s="1"/>
  <c r="O30" i="1" s="1"/>
  <c r="K29" i="1"/>
  <c r="J29" i="1"/>
  <c r="K28" i="1"/>
  <c r="J28" i="1"/>
  <c r="L27" i="1"/>
  <c r="O27" i="1" s="1"/>
  <c r="K26" i="1"/>
  <c r="J26" i="1"/>
  <c r="K25" i="1"/>
  <c r="J25" i="1"/>
  <c r="K24" i="1"/>
  <c r="J24" i="1"/>
  <c r="L23" i="1"/>
  <c r="O23" i="1" s="1"/>
  <c r="J22" i="1"/>
  <c r="L22" i="1" s="1"/>
  <c r="O22" i="1" s="1"/>
  <c r="K21" i="1"/>
  <c r="J21" i="1"/>
  <c r="L20" i="1"/>
  <c r="O20" i="1" s="1"/>
  <c r="L19" i="1"/>
  <c r="O19" i="1" s="1"/>
  <c r="K18" i="1"/>
  <c r="J18" i="1"/>
  <c r="L17" i="1"/>
  <c r="O17" i="1" s="1"/>
  <c r="L16" i="1"/>
  <c r="O16" i="1" s="1"/>
  <c r="L15" i="1"/>
  <c r="O15" i="1" s="1"/>
  <c r="L14" i="1"/>
  <c r="O14" i="1" s="1"/>
  <c r="L13" i="1"/>
  <c r="O13" i="1" s="1"/>
  <c r="L12" i="1"/>
  <c r="O12" i="1" s="1"/>
  <c r="L11" i="1"/>
  <c r="O11" i="1" s="1"/>
  <c r="L10" i="1"/>
  <c r="O10" i="1" s="1"/>
  <c r="K9" i="1"/>
  <c r="J9" i="1"/>
  <c r="L8" i="1"/>
  <c r="O8" i="1" s="1"/>
  <c r="L7" i="1"/>
  <c r="O7" i="1" s="1"/>
  <c r="K6" i="1"/>
  <c r="J6" i="1"/>
  <c r="K5" i="1"/>
  <c r="J5" i="1"/>
  <c r="L25" i="1" l="1"/>
  <c r="O25" i="1" s="1"/>
  <c r="L18" i="1"/>
  <c r="O18" i="1" s="1"/>
  <c r="L21" i="1"/>
  <c r="O21" i="1" s="1"/>
  <c r="L28" i="1"/>
  <c r="O28" i="1" s="1"/>
  <c r="L6" i="1"/>
  <c r="O6" i="1" s="1"/>
  <c r="L9" i="1"/>
  <c r="O9" i="1" s="1"/>
  <c r="L46" i="1"/>
  <c r="O46" i="1" s="1"/>
  <c r="L5" i="1"/>
  <c r="O5" i="1" s="1"/>
  <c r="L26" i="1"/>
  <c r="O26" i="1" s="1"/>
  <c r="L38" i="1"/>
  <c r="O38" i="1" s="1"/>
  <c r="L45" i="1"/>
  <c r="O45" i="1" s="1"/>
  <c r="L52" i="1"/>
  <c r="O52" i="1" s="1"/>
  <c r="L54" i="1"/>
  <c r="O54" i="1" s="1"/>
  <c r="L56" i="1"/>
  <c r="O56" i="1" s="1"/>
  <c r="L58" i="1"/>
  <c r="O58" i="1" s="1"/>
  <c r="L29" i="1"/>
  <c r="O29" i="1" s="1"/>
  <c r="L34" i="1"/>
  <c r="O34" i="1" s="1"/>
  <c r="L51" i="1"/>
  <c r="O51" i="1" s="1"/>
  <c r="L24" i="1"/>
  <c r="O24" i="1" s="1"/>
  <c r="O64" i="1" l="1"/>
</calcChain>
</file>

<file path=xl/sharedStrings.xml><?xml version="1.0" encoding="utf-8"?>
<sst xmlns="http://schemas.openxmlformats.org/spreadsheetml/2006/main" count="195" uniqueCount="95">
  <si>
    <t>מק"ט שב"ס</t>
  </si>
  <si>
    <t>מס"ד</t>
  </si>
  <si>
    <t>מק"ט ספק</t>
  </si>
  <si>
    <t>מוצר</t>
  </si>
  <si>
    <t>יח' מידה</t>
  </si>
  <si>
    <t>תקן ישראלי</t>
  </si>
  <si>
    <t>תוקף מינמאלי לאספקה</t>
  </si>
  <si>
    <t>הערות כלליות למוצר</t>
  </si>
  <si>
    <t xml:space="preserve">כמות משוערת
 שב"ס </t>
  </si>
  <si>
    <t>משטרה</t>
  </si>
  <si>
    <t>רוה"מ</t>
  </si>
  <si>
    <t>שקית שוקו אישית  180-225 מ"ל</t>
  </si>
  <si>
    <t>יחידה</t>
  </si>
  <si>
    <t>7 ימים</t>
  </si>
  <si>
    <t>חלב בקרטון 1 ליטר- 3% מהדרין</t>
  </si>
  <si>
    <t>חלב בשקית 1 ליטר- 3% מהדרין</t>
  </si>
  <si>
    <t>חלב בקרטון 1 ליטר- 1% בד"צ</t>
  </si>
  <si>
    <t>שוקו  מועשר בבקבוק 1 ליטר</t>
  </si>
  <si>
    <t>3 חודשים</t>
  </si>
  <si>
    <t>חלב בקרטון 2 ליטר 3%   מהדרין</t>
  </si>
  <si>
    <t>חלב מועשר דל לקטוז 1 ליטר 2%</t>
  </si>
  <si>
    <t>גבינה לבנה 2 ק"ג 5% רבנות</t>
  </si>
  <si>
    <t>10 ימים</t>
  </si>
  <si>
    <t>גבינה לבנה 2 ק"ג 5% בד"צ</t>
  </si>
  <si>
    <t>גבינה 9% 2 ק"ג רבנות</t>
  </si>
  <si>
    <t>גבינה 9% שקית 2 ק"ג בד"צ</t>
  </si>
  <si>
    <t>גבינה לבנה 5% בגביע  250 גרם</t>
  </si>
  <si>
    <t>'קוטג' 3% 250 גרם-  בד"צ</t>
  </si>
  <si>
    <t>גבינה לבנה 250 גרם 3% בד"צ</t>
  </si>
  <si>
    <t>קוטג' 5% 250 גרם-  בד"צ</t>
  </si>
  <si>
    <t>6 ימים</t>
  </si>
  <si>
    <t xml:space="preserve">גבינה קוטג' 5% במשקל 2 ק"ג  </t>
  </si>
  <si>
    <t>גבינה שמנת 30% טבעי/בטעמים באריזה של 2 ק"ג</t>
  </si>
  <si>
    <t>ק"ג</t>
  </si>
  <si>
    <t>15 ימים</t>
  </si>
  <si>
    <t>טעמי זיתים, שום שמיר</t>
  </si>
  <si>
    <t>גבינה לבנה 5% 50 גרם בד"צ</t>
  </si>
  <si>
    <t>גבינה קוטג' אישית 80-100 גרם 5%</t>
  </si>
  <si>
    <t>גבינה לבנה עם זיתים 5% 250 גרם</t>
  </si>
  <si>
    <t>'גבינת עיזים למריחה 5%</t>
  </si>
  <si>
    <t>חמאה אישית (מנות) 10 גרם באריזה מוסדית</t>
  </si>
  <si>
    <t>2 חודשים</t>
  </si>
  <si>
    <t>חמאה 100 גרם בד"צ</t>
  </si>
  <si>
    <t>גבינה מותכת באריזה של 8 יח' אישיות  100 גרם</t>
  </si>
  <si>
    <t xml:space="preserve"> גבינה צפתית מעודנת 5% בגביע 250 גרם</t>
  </si>
  <si>
    <t xml:space="preserve">גבינה צפתית 5% במשקל 1-2 ק"ג   </t>
  </si>
  <si>
    <t xml:space="preserve">בולגרית מעודנת 5% 4 ק"ג </t>
  </si>
  <si>
    <t>21 ימים</t>
  </si>
  <si>
    <t>גבינה צפתית מעודנת שוק מקצועי 5% 4 ק"ג</t>
  </si>
  <si>
    <t xml:space="preserve"> גבינה צפתית בטרין-משקל-5%</t>
  </si>
  <si>
    <t>גבינה בולגרית מעודנת  5% בקופסא 250 גרם</t>
  </si>
  <si>
    <t>גבינה לבנה בקר-2 ק"ג</t>
  </si>
  <si>
    <t>מעדן חלב ווניל/שוקולד עם קצפת  140-170 מ"ל 6.7% שומן</t>
  </si>
  <si>
    <t>מעדן שוקולד קצפת</t>
  </si>
  <si>
    <t>11 ימים</t>
  </si>
  <si>
    <t>מעדן חלב דיאט 0% וניל/שוקו 125-150 מ"ל</t>
  </si>
  <si>
    <t>מעדן פירות בטעמים משקל 150 גרם 1.5%-3% שומן</t>
  </si>
  <si>
    <t>מעדן שוקולד/וניל 1.5% 125 גרם בד"צ</t>
  </si>
  <si>
    <t>מעדן חלב 1.5%/3% וניל/שוקו 125-150 מ"ל פסח 18 מהדרין</t>
  </si>
  <si>
    <t>יוגורט פרי 100 גרם</t>
  </si>
  <si>
    <t>גבינה חמוצה לאבנה 5%  2 ק"ג</t>
  </si>
  <si>
    <t>לבן 125 מ"ל 3% בד"צ</t>
  </si>
  <si>
    <t>לבן 150-200 מ"ל  3 % בד"צ</t>
  </si>
  <si>
    <t>שמנת חמוצה בגביע  125 מ"ל בד"צ</t>
  </si>
  <si>
    <t>יוגורט בטעמי פירות 0% 150 מ"ל</t>
  </si>
  <si>
    <t>כל הטעמים</t>
  </si>
  <si>
    <t>יוגורט 4% בקרטון 1.5 ק"ג בד"צ</t>
  </si>
  <si>
    <t>יוגורט 4% בכד 3 ק"ג בד"צ</t>
  </si>
  <si>
    <t xml:space="preserve">מאגדת שמיניה  1.7% </t>
  </si>
  <si>
    <t>יוגורט עם פצפוצי שוקולד 170 גר</t>
  </si>
  <si>
    <t>גבינה צהובה 9% לייט פרוס 200 גרם</t>
  </si>
  <si>
    <t>גבינה צהובה פרוסה 28% 200 גרם בד"צ</t>
  </si>
  <si>
    <t>גבינה צהובה פרוסה בואקום 28%  500 גרם בד"צ</t>
  </si>
  <si>
    <t xml:space="preserve">עם הפרדה בין הפרוסות בנייר </t>
  </si>
  <si>
    <t>גבינה צהובה אישי 28% ,  50 גרם</t>
  </si>
  <si>
    <t>2 פרוסות של 25 גרם</t>
  </si>
  <si>
    <t>חלב סויה 1 ליטר</t>
  </si>
  <si>
    <t>טופוטי ממרח על בסיס סויה (טבעוני) 340 גר</t>
  </si>
  <si>
    <t>ממרח טופו בטעם גבינה - 225 גר</t>
  </si>
  <si>
    <t>טופו במשקל 1 ק"ג</t>
  </si>
  <si>
    <t>טופו גולמי בוואקום 300 גר</t>
  </si>
  <si>
    <t>מחיר סל החלב</t>
  </si>
  <si>
    <t>שם המציע</t>
  </si>
  <si>
    <t>חתימה וחותמת מורשי החתימה</t>
  </si>
  <si>
    <t>תאריך</t>
  </si>
  <si>
    <t>מחיר מקסימלי בש"ח לא כולל מע"מ</t>
  </si>
  <si>
    <r>
      <t xml:space="preserve">אומדן כמויות- </t>
    </r>
    <r>
      <rPr>
        <b/>
        <sz val="12"/>
        <rFont val="David"/>
        <family val="2"/>
      </rPr>
      <t>שב"ס + מ"י + רוה"מ</t>
    </r>
  </si>
  <si>
    <t xml:space="preserve">אחוז הנחה בגין שינוע מוצרי ( אחוז משיכה) חלב  מ3.5% </t>
  </si>
  <si>
    <t>מחיר מקסילי להצעה לא כולל מע"מ</t>
  </si>
  <si>
    <t>סה"כ הצעה  המציע לא כולל מע"מ</t>
  </si>
  <si>
    <t>טופס הצעת מחיר למכרז חלב שב"ס, משטרת ישראל, משרד ראש הממשלה</t>
  </si>
  <si>
    <t>חלב לשתיה 3%  200 מ"ל בד"צ</t>
  </si>
  <si>
    <t xml:space="preserve">למילוי המציע : מחיר ליחידת מידה בש"ח לא כולל  מע"מ </t>
  </si>
  <si>
    <t>סה"כ מחיר כפול כמות בש"ח לא כולל מע"מ</t>
  </si>
  <si>
    <t>חלב בקרטון 1 ליטר- 3% בד"צ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</si>
</sst>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8" formatCode="_ [$₪-40D]\ * #,##0.00_ ;_ [$₪-40D]\ * \-#,##0.00_ ;_ [$₪-40D]\ * &quot;-&quot;??_ ;_ @_ "/>
  </numFmts>
  <fonts count="2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4"/>
      <name val="David"/>
      <family val="2"/>
      <charset val="177"/>
    </font>
    <font>
      <sz val="10"/>
      <name val="Verdana"/>
      <family val="2"/>
    </font>
    <font>
      <sz val="10"/>
      <color indexed="8"/>
      <name val="Arial"/>
      <family val="2"/>
    </font>
    <font>
      <sz val="14"/>
      <color indexed="8"/>
      <name val="David"/>
      <family val="2"/>
      <charset val="177"/>
    </font>
    <font>
      <sz val="14"/>
      <color theme="1"/>
      <name val="David"/>
      <family val="2"/>
      <charset val="177"/>
    </font>
    <font>
      <sz val="14"/>
      <color indexed="10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</font>
    <font>
      <b/>
      <sz val="12"/>
      <name val="David"/>
      <family val="2"/>
    </font>
    <font>
      <b/>
      <sz val="16"/>
      <name val="David"/>
      <family val="2"/>
    </font>
    <font>
      <b/>
      <sz val="14"/>
      <color theme="1"/>
      <name val="David"/>
      <family val="2"/>
    </font>
    <font>
      <b/>
      <u/>
      <sz val="22"/>
      <color theme="1"/>
      <name val="David"/>
      <family val="2"/>
    </font>
    <font>
      <b/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10"/>
      <name val="Verdana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77"/>
    </font>
    <font>
      <b/>
      <sz val="14"/>
      <color theme="1"/>
      <name val="David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6"/>
      <name val="David"/>
      <family val="2"/>
      <charset val="177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" fontId="6" fillId="6" borderId="2" applyNumberFormat="0" applyProtection="0">
      <alignment horizontal="left" vertical="center" indent="1"/>
    </xf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7" fillId="2" borderId="1" xfId="4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 readingOrder="2"/>
      <protection locked="0"/>
    </xf>
    <xf numFmtId="0" fontId="7" fillId="2" borderId="6" xfId="4" applyFont="1" applyFill="1" applyBorder="1" applyAlignment="1" applyProtection="1">
      <alignment horizontal="center" vertical="center" wrapText="1"/>
    </xf>
    <xf numFmtId="0" fontId="2" fillId="2" borderId="7" xfId="2" applyFont="1" applyFill="1" applyBorder="1" applyAlignment="1" applyProtection="1">
      <alignment horizontal="center" vertical="center" wrapText="1" readingOrder="2"/>
    </xf>
    <xf numFmtId="0" fontId="2" fillId="2" borderId="8" xfId="2" applyFont="1" applyFill="1" applyBorder="1" applyAlignment="1" applyProtection="1">
      <alignment horizontal="center" vertical="center" wrapText="1" readingOrder="2"/>
    </xf>
    <xf numFmtId="0" fontId="1" fillId="0" borderId="0" xfId="2" applyProtection="1">
      <protection locked="0"/>
    </xf>
    <xf numFmtId="0" fontId="15" fillId="0" borderId="0" xfId="2" applyFont="1" applyAlignment="1" applyProtection="1">
      <alignment horizontal="right"/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wrapText="1"/>
      <protection locked="0"/>
    </xf>
    <xf numFmtId="1" fontId="1" fillId="0" borderId="0" xfId="2" applyNumberFormat="1" applyProtection="1">
      <protection locked="0"/>
    </xf>
    <xf numFmtId="1" fontId="1" fillId="4" borderId="0" xfId="2" applyNumberFormat="1" applyFill="1" applyProtection="1">
      <protection locked="0"/>
    </xf>
    <xf numFmtId="0" fontId="1" fillId="0" borderId="0" xfId="2" applyFill="1" applyProtection="1">
      <protection locked="0"/>
    </xf>
    <xf numFmtId="1" fontId="1" fillId="0" borderId="0" xfId="2" applyNumberFormat="1" applyFill="1" applyProtection="1">
      <protection locked="0"/>
    </xf>
    <xf numFmtId="1" fontId="4" fillId="0" borderId="0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 readingOrder="2"/>
      <protection locked="0"/>
    </xf>
    <xf numFmtId="0" fontId="8" fillId="0" borderId="0" xfId="2" applyFont="1" applyFill="1" applyBorder="1" applyAlignment="1" applyProtection="1">
      <alignment wrapText="1"/>
      <protection locked="0"/>
    </xf>
    <xf numFmtId="0" fontId="8" fillId="0" borderId="0" xfId="2" applyFont="1" applyFill="1" applyBorder="1" applyAlignment="1" applyProtection="1">
      <protection locked="0"/>
    </xf>
    <xf numFmtId="41" fontId="4" fillId="0" borderId="0" xfId="3" applyNumberFormat="1" applyFont="1" applyFill="1" applyBorder="1" applyAlignment="1" applyProtection="1">
      <alignment horizontal="center" vertical="center" readingOrder="2"/>
      <protection locked="0"/>
    </xf>
    <xf numFmtId="0" fontId="8" fillId="0" borderId="0" xfId="2" applyFont="1" applyAlignment="1" applyProtection="1">
      <alignment wrapText="1"/>
      <protection locked="0"/>
    </xf>
    <xf numFmtId="0" fontId="8" fillId="0" borderId="0" xfId="2" applyFont="1" applyAlignment="1" applyProtection="1">
      <protection locked="0"/>
    </xf>
    <xf numFmtId="41" fontId="4" fillId="0" borderId="0" xfId="3" applyNumberFormat="1" applyFont="1" applyBorder="1" applyAlignment="1" applyProtection="1">
      <alignment horizontal="center" vertical="center" readingOrder="2"/>
      <protection locked="0"/>
    </xf>
    <xf numFmtId="0" fontId="10" fillId="0" borderId="5" xfId="2" applyFont="1" applyBorder="1" applyAlignment="1" applyProtection="1">
      <alignment horizontal="right" vertical="center" wrapText="1"/>
      <protection locked="0"/>
    </xf>
    <xf numFmtId="165" fontId="10" fillId="0" borderId="5" xfId="2" applyNumberFormat="1" applyFont="1" applyBorder="1" applyAlignment="1" applyProtection="1">
      <alignment horizontal="center" vertical="center" wrapText="1"/>
      <protection locked="0"/>
    </xf>
    <xf numFmtId="0" fontId="2" fillId="0" borderId="0" xfId="2" applyFont="1" applyBorder="1" applyAlignment="1" applyProtection="1">
      <alignment horizontal="center" vertical="center"/>
      <protection locked="0"/>
    </xf>
    <xf numFmtId="1" fontId="4" fillId="8" borderId="0" xfId="2" applyNumberFormat="1" applyFont="1" applyFill="1" applyBorder="1" applyAlignment="1" applyProtection="1">
      <alignment horizontal="center" vertical="center" wrapText="1" readingOrder="2"/>
    </xf>
    <xf numFmtId="0" fontId="5" fillId="8" borderId="0" xfId="2" applyFont="1" applyFill="1" applyBorder="1" applyAlignment="1" applyProtection="1">
      <alignment horizontal="right" vertical="center" readingOrder="2"/>
    </xf>
    <xf numFmtId="0" fontId="8" fillId="8" borderId="0" xfId="2" applyFont="1" applyFill="1" applyBorder="1" applyAlignment="1" applyProtection="1">
      <alignment wrapText="1"/>
    </xf>
    <xf numFmtId="0" fontId="9" fillId="8" borderId="0" xfId="2" applyFont="1" applyFill="1" applyBorder="1" applyAlignment="1" applyProtection="1">
      <alignment wrapText="1"/>
    </xf>
    <xf numFmtId="0" fontId="8" fillId="8" borderId="0" xfId="2" applyFont="1" applyFill="1" applyBorder="1" applyAlignment="1" applyProtection="1"/>
    <xf numFmtId="41" fontId="4" fillId="8" borderId="0" xfId="3" applyNumberFormat="1" applyFont="1" applyFill="1" applyBorder="1" applyAlignment="1" applyProtection="1">
      <alignment horizontal="center" vertical="center" readingOrder="2"/>
    </xf>
    <xf numFmtId="43" fontId="13" fillId="8" borderId="0" xfId="1" applyFont="1" applyFill="1" applyBorder="1" applyAlignment="1" applyProtection="1">
      <alignment horizontal="center" vertical="center" readingOrder="2"/>
    </xf>
    <xf numFmtId="0" fontId="14" fillId="0" borderId="1" xfId="2" applyFont="1" applyFill="1" applyBorder="1" applyAlignment="1" applyProtection="1">
      <alignment horizontal="center" wrapText="1"/>
    </xf>
    <xf numFmtId="44" fontId="3" fillId="3" borderId="9" xfId="6" applyFont="1" applyFill="1" applyBorder="1" applyAlignment="1" applyProtection="1">
      <alignment horizontal="center" vertical="center" wrapText="1" readingOrder="2"/>
    </xf>
    <xf numFmtId="44" fontId="11" fillId="0" borderId="0" xfId="6" applyFont="1" applyFill="1" applyBorder="1" applyAlignment="1" applyProtection="1">
      <alignment horizontal="center" vertical="center" wrapText="1" readingOrder="2"/>
      <protection locked="0"/>
    </xf>
    <xf numFmtId="44" fontId="10" fillId="0" borderId="0" xfId="6" applyFont="1" applyFill="1" applyBorder="1" applyAlignment="1" applyProtection="1">
      <alignment horizontal="center" vertical="center"/>
      <protection locked="0"/>
    </xf>
    <xf numFmtId="168" fontId="1" fillId="0" borderId="0" xfId="6" applyNumberFormat="1" applyAlignment="1" applyProtection="1">
      <alignment horizontal="center" readingOrder="1"/>
      <protection locked="0"/>
    </xf>
    <xf numFmtId="168" fontId="3" fillId="3" borderId="8" xfId="6" applyNumberFormat="1" applyFont="1" applyFill="1" applyBorder="1" applyAlignment="1" applyProtection="1">
      <alignment horizontal="center" vertical="center" wrapText="1" readingOrder="1"/>
    </xf>
    <xf numFmtId="168" fontId="17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168" fontId="4" fillId="0" borderId="0" xfId="6" applyNumberFormat="1" applyFont="1" applyFill="1" applyBorder="1" applyAlignment="1" applyProtection="1">
      <alignment horizontal="center" vertical="center" wrapText="1" readingOrder="1"/>
      <protection locked="0"/>
    </xf>
    <xf numFmtId="168" fontId="4" fillId="0" borderId="0" xfId="6" applyNumberFormat="1" applyFont="1" applyFill="1" applyBorder="1" applyAlignment="1" applyProtection="1">
      <alignment horizontal="center" vertical="center" readingOrder="1"/>
      <protection locked="0"/>
    </xf>
    <xf numFmtId="168" fontId="10" fillId="0" borderId="0" xfId="6" applyNumberFormat="1" applyFont="1" applyFill="1" applyBorder="1" applyAlignment="1" applyProtection="1">
      <alignment horizontal="center" vertical="center" readingOrder="1"/>
      <protection locked="0"/>
    </xf>
    <xf numFmtId="168" fontId="10" fillId="0" borderId="5" xfId="6" applyNumberFormat="1" applyFont="1" applyFill="1" applyBorder="1" applyAlignment="1" applyProtection="1">
      <alignment horizontal="center" vertical="center" readingOrder="1"/>
      <protection locked="0"/>
    </xf>
    <xf numFmtId="164" fontId="4" fillId="0" borderId="6" xfId="2" applyNumberFormat="1" applyFont="1" applyFill="1" applyBorder="1" applyAlignment="1" applyProtection="1">
      <alignment horizontal="center" vertical="center" readingOrder="1"/>
    </xf>
    <xf numFmtId="164" fontId="11" fillId="0" borderId="1" xfId="2" applyNumberFormat="1" applyFont="1" applyFill="1" applyBorder="1" applyAlignment="1" applyProtection="1">
      <alignment horizontal="center" vertical="center" readingOrder="1"/>
    </xf>
    <xf numFmtId="0" fontId="18" fillId="0" borderId="6" xfId="2" applyFont="1" applyFill="1" applyBorder="1" applyAlignment="1" applyProtection="1">
      <alignment horizontal="right" vertical="center" readingOrder="2"/>
    </xf>
    <xf numFmtId="0" fontId="18" fillId="0" borderId="6" xfId="2" applyFont="1" applyFill="1" applyBorder="1" applyAlignment="1" applyProtection="1">
      <alignment horizontal="center" vertical="center" readingOrder="2"/>
    </xf>
    <xf numFmtId="0" fontId="18" fillId="0" borderId="6" xfId="2" applyFont="1" applyFill="1" applyBorder="1" applyAlignment="1" applyProtection="1">
      <alignment horizontal="center" vertical="center" wrapText="1" readingOrder="2"/>
    </xf>
    <xf numFmtId="0" fontId="2" fillId="0" borderId="6" xfId="2" applyFont="1" applyFill="1" applyBorder="1" applyAlignment="1" applyProtection="1">
      <alignment vertical="center" readingOrder="2"/>
    </xf>
    <xf numFmtId="41" fontId="2" fillId="0" borderId="6" xfId="3" applyNumberFormat="1" applyFont="1" applyFill="1" applyBorder="1" applyAlignment="1" applyProtection="1">
      <alignment horizontal="center" vertical="center" readingOrder="2"/>
    </xf>
    <xf numFmtId="41" fontId="2" fillId="0" borderId="6" xfId="3" applyNumberFormat="1" applyFont="1" applyBorder="1" applyAlignment="1" applyProtection="1">
      <alignment horizontal="center" vertical="center" readingOrder="2"/>
    </xf>
    <xf numFmtId="0" fontId="18" fillId="0" borderId="1" xfId="2" applyFont="1" applyFill="1" applyBorder="1" applyAlignment="1" applyProtection="1">
      <alignment horizontal="right" vertical="center" readingOrder="2"/>
    </xf>
    <xf numFmtId="0" fontId="18" fillId="0" borderId="1" xfId="2" applyFont="1" applyFill="1" applyBorder="1" applyAlignment="1" applyProtection="1">
      <alignment horizontal="center" vertical="center" readingOrder="2"/>
    </xf>
    <xf numFmtId="0" fontId="18" fillId="0" borderId="1" xfId="2" applyFont="1" applyFill="1" applyBorder="1" applyAlignment="1" applyProtection="1">
      <alignment horizontal="center" vertical="center" wrapText="1" readingOrder="2"/>
    </xf>
    <xf numFmtId="0" fontId="2" fillId="0" borderId="1" xfId="2" applyFont="1" applyFill="1" applyBorder="1" applyAlignment="1" applyProtection="1">
      <alignment vertical="center" readingOrder="2"/>
    </xf>
    <xf numFmtId="41" fontId="2" fillId="0" borderId="1" xfId="3" applyNumberFormat="1" applyFont="1" applyFill="1" applyBorder="1" applyAlignment="1" applyProtection="1">
      <alignment horizontal="center" vertical="center" readingOrder="2"/>
    </xf>
    <xf numFmtId="41" fontId="2" fillId="0" borderId="1" xfId="3" applyNumberFormat="1" applyFont="1" applyBorder="1" applyAlignment="1" applyProtection="1">
      <alignment horizontal="center" vertical="center" readingOrder="2"/>
    </xf>
    <xf numFmtId="0" fontId="2" fillId="0" borderId="1" xfId="2" applyFont="1" applyFill="1" applyBorder="1" applyAlignment="1" applyProtection="1">
      <alignment horizontal="center" vertical="center" readingOrder="2"/>
    </xf>
    <xf numFmtId="166" fontId="19" fillId="0" borderId="1" xfId="4" applyNumberFormat="1" applyFont="1" applyFill="1" applyBorder="1" applyAlignment="1" applyProtection="1">
      <alignment horizontal="center" vertical="center" wrapText="1"/>
    </xf>
    <xf numFmtId="0" fontId="18" fillId="0" borderId="1" xfId="2" applyFont="1" applyBorder="1" applyAlignment="1" applyProtection="1">
      <alignment horizontal="center" vertical="center" wrapText="1" readingOrder="2"/>
    </xf>
    <xf numFmtId="0" fontId="10" fillId="0" borderId="1" xfId="2" applyFont="1" applyFill="1" applyBorder="1" applyAlignment="1" applyProtection="1">
      <alignment horizontal="center" vertical="center"/>
    </xf>
    <xf numFmtId="0" fontId="18" fillId="5" borderId="1" xfId="2" applyFont="1" applyFill="1" applyBorder="1" applyAlignment="1" applyProtection="1">
      <alignment horizontal="right" vertical="center" readingOrder="2"/>
    </xf>
    <xf numFmtId="0" fontId="18" fillId="0" borderId="1" xfId="2" applyFont="1" applyBorder="1" applyAlignment="1" applyProtection="1">
      <alignment horizontal="center" vertical="center" readingOrder="2"/>
    </xf>
    <xf numFmtId="0" fontId="18" fillId="0" borderId="1" xfId="2" quotePrefix="1" applyFont="1" applyFill="1" applyBorder="1" applyAlignment="1" applyProtection="1">
      <alignment horizontal="right" vertical="center" readingOrder="2"/>
    </xf>
    <xf numFmtId="0" fontId="20" fillId="0" borderId="1" xfId="5" quotePrefix="1" applyNumberFormat="1" applyFont="1" applyFill="1" applyBorder="1" applyAlignment="1" applyProtection="1">
      <alignment horizontal="right" vertical="center" indent="1"/>
    </xf>
    <xf numFmtId="0" fontId="21" fillId="0" borderId="1" xfId="2" applyFont="1" applyFill="1" applyBorder="1" applyProtection="1"/>
    <xf numFmtId="0" fontId="18" fillId="7" borderId="1" xfId="2" applyFont="1" applyFill="1" applyBorder="1" applyAlignment="1" applyProtection="1">
      <alignment horizontal="right" vertical="center" readingOrder="2"/>
    </xf>
    <xf numFmtId="0" fontId="18" fillId="0" borderId="1" xfId="2" applyFont="1" applyFill="1" applyBorder="1" applyAlignment="1" applyProtection="1">
      <alignment horizontal="right" vertical="center" wrapText="1" readingOrder="2"/>
    </xf>
    <xf numFmtId="0" fontId="2" fillId="2" borderId="10" xfId="2" applyFont="1" applyFill="1" applyBorder="1" applyAlignment="1" applyProtection="1">
      <alignment horizontal="center" vertical="center" wrapText="1" readingOrder="2"/>
      <protection locked="0"/>
    </xf>
    <xf numFmtId="1" fontId="4" fillId="0" borderId="11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5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6" xfId="2" applyNumberFormat="1" applyFont="1" applyFill="1" applyBorder="1" applyAlignment="1" applyProtection="1">
      <alignment horizontal="center" vertical="center" wrapText="1" readingOrder="2"/>
      <protection locked="0"/>
    </xf>
    <xf numFmtId="0" fontId="11" fillId="0" borderId="18" xfId="2" applyFont="1" applyFill="1" applyBorder="1" applyAlignment="1" applyProtection="1">
      <alignment horizontal="center" wrapText="1"/>
    </xf>
    <xf numFmtId="0" fontId="5" fillId="8" borderId="3" xfId="2" applyFont="1" applyFill="1" applyBorder="1" applyAlignment="1" applyProtection="1">
      <alignment horizontal="right" vertical="center" readingOrder="2"/>
      <protection locked="0"/>
    </xf>
    <xf numFmtId="0" fontId="8" fillId="8" borderId="4" xfId="2" applyFont="1" applyFill="1" applyBorder="1" applyAlignment="1" applyProtection="1">
      <alignment wrapText="1"/>
      <protection locked="0"/>
    </xf>
    <xf numFmtId="0" fontId="10" fillId="8" borderId="4" xfId="2" applyFont="1" applyFill="1" applyBorder="1" applyAlignment="1" applyProtection="1">
      <alignment horizontal="center" vertical="center" wrapText="1"/>
      <protection locked="0"/>
    </xf>
    <xf numFmtId="0" fontId="8" fillId="8" borderId="4" xfId="2" applyFont="1" applyFill="1" applyBorder="1" applyAlignment="1" applyProtection="1">
      <protection locked="0"/>
    </xf>
    <xf numFmtId="41" fontId="4" fillId="8" borderId="4" xfId="3" applyNumberFormat="1" applyFont="1" applyFill="1" applyBorder="1" applyAlignment="1" applyProtection="1">
      <alignment horizontal="center" vertical="center" readingOrder="2"/>
      <protection locked="0"/>
    </xf>
    <xf numFmtId="168" fontId="4" fillId="8" borderId="4" xfId="6" applyNumberFormat="1" applyFont="1" applyFill="1" applyBorder="1" applyAlignment="1" applyProtection="1">
      <alignment horizontal="center" vertical="center" readingOrder="1"/>
      <protection locked="0"/>
    </xf>
    <xf numFmtId="2" fontId="4" fillId="8" borderId="8" xfId="2" applyNumberFormat="1" applyFont="1" applyFill="1" applyBorder="1" applyAlignment="1" applyProtection="1">
      <alignment horizontal="center" vertical="center" readingOrder="2"/>
      <protection locked="0"/>
    </xf>
    <xf numFmtId="168" fontId="13" fillId="9" borderId="0" xfId="6" applyNumberFormat="1" applyFont="1" applyFill="1" applyBorder="1" applyAlignment="1" applyProtection="1">
      <alignment horizontal="center" vertical="center" wrapText="1" readingOrder="1"/>
    </xf>
    <xf numFmtId="44" fontId="16" fillId="0" borderId="0" xfId="6" applyFont="1" applyProtection="1">
      <protection locked="0"/>
    </xf>
    <xf numFmtId="44" fontId="2" fillId="3" borderId="12" xfId="6" applyFont="1" applyFill="1" applyBorder="1" applyAlignment="1" applyProtection="1">
      <alignment horizontal="center" vertical="center" readingOrder="2"/>
    </xf>
    <xf numFmtId="44" fontId="2" fillId="3" borderId="13" xfId="6" applyFont="1" applyFill="1" applyBorder="1" applyAlignment="1" applyProtection="1">
      <alignment horizontal="center" vertical="center" readingOrder="2"/>
    </xf>
    <xf numFmtId="44" fontId="2" fillId="8" borderId="20" xfId="6" applyFont="1" applyFill="1" applyBorder="1" applyAlignment="1" applyProtection="1">
      <alignment horizontal="center" vertical="center" readingOrder="2"/>
      <protection locked="0"/>
    </xf>
    <xf numFmtId="44" fontId="2" fillId="0" borderId="0" xfId="6" applyFont="1" applyFill="1" applyBorder="1" applyAlignment="1" applyProtection="1">
      <alignment horizontal="center" vertical="center" wrapText="1" readingOrder="2"/>
      <protection locked="0"/>
    </xf>
    <xf numFmtId="44" fontId="2" fillId="0" borderId="0" xfId="6" applyFont="1" applyFill="1" applyBorder="1" applyAlignment="1" applyProtection="1">
      <alignment horizontal="center" vertical="center" readingOrder="2"/>
      <protection locked="0"/>
    </xf>
    <xf numFmtId="1" fontId="2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2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17" xfId="2" applyNumberFormat="1" applyFont="1" applyFill="1" applyBorder="1" applyAlignment="1" applyProtection="1">
      <alignment horizontal="center" vertical="center" wrapText="1" readingOrder="2"/>
      <protection locked="0"/>
    </xf>
    <xf numFmtId="44" fontId="22" fillId="0" borderId="19" xfId="6" applyFont="1" applyFill="1" applyBorder="1" applyAlignment="1" applyProtection="1">
      <alignment wrapText="1"/>
    </xf>
    <xf numFmtId="44" fontId="24" fillId="8" borderId="13" xfId="6" applyFont="1" applyFill="1" applyBorder="1" applyAlignment="1" applyProtection="1">
      <alignment horizontal="center" vertical="center" readingOrder="2"/>
    </xf>
    <xf numFmtId="44" fontId="23" fillId="0" borderId="1" xfId="6" applyFont="1" applyBorder="1" applyProtection="1">
      <protection locked="0"/>
    </xf>
  </cellXfs>
  <cellStyles count="7">
    <cellStyle name="Comma" xfId="1" builtinId="3"/>
    <cellStyle name="Comma 2" xfId="3"/>
    <cellStyle name="Currency" xfId="6" builtinId="4"/>
    <cellStyle name="Normal" xfId="0" builtinId="0"/>
    <cellStyle name="Normal 2" xfId="2"/>
    <cellStyle name="Normal_גיליון1" xfId="4"/>
    <cellStyle name="SAPBEXstdItem" xfId="5"/>
  </cellStyles>
  <dxfs count="1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4</xdr:col>
      <xdr:colOff>596900</xdr:colOff>
      <xdr:row>87</xdr:row>
      <xdr:rowOff>0</xdr:rowOff>
    </xdr:to>
    <xdr:pic>
      <xdr:nvPicPr>
        <xdr:cNvPr id="2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7943850"/>
          <a:ext cx="4171950" cy="13306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4</xdr:col>
      <xdr:colOff>596900</xdr:colOff>
      <xdr:row>87</xdr:row>
      <xdr:rowOff>0</xdr:rowOff>
    </xdr:to>
    <xdr:pic>
      <xdr:nvPicPr>
        <xdr:cNvPr id="3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8658225"/>
          <a:ext cx="4171950" cy="12592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zon\DATA\2020\&#1510;&#1493;&#1493;&#1514;%20&#1514;&#1511;&#1510;&#1497;&#1489;\&#1506;.%20&#1514;&#1511;&#1510;&#1497;&#1489;&#1503;\&#1492;&#1510;&#1506;&#1493;&#1514;%20&#1500;&#1502;&#1499;&#1512;&#1494;\&#1492;&#1510;&#1506;&#1514;%20&#1502;&#1495;&#1497;&#1512;%20&#1500;&#1502;&#1499;&#1512;&#1494;%20&#1492;&#1495;&#1500;&#1489;%20&#1502;&#1506;&#1493;&#1491;&#1499;&#1503;%2017-2-20%20-%20&#1499;&#1493;&#1500;&#1500;%20&#1502;&#1513;&#1496;&#1512;&#1492;%20&#1493;&#1512;&#1493;&#1492;&#15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וחמ 2019"/>
      <sheetName val="משטרה 2019"/>
      <sheetName val="מכר חלב- שב&quot;ס  (2)"/>
      <sheetName val="סל חלב חדש"/>
      <sheetName val="סל חלב חדש פרטו"/>
      <sheetName val="סל חלב ישן"/>
    </sheetNames>
    <sheetDataSet>
      <sheetData sheetId="0"/>
      <sheetData sheetId="1"/>
      <sheetData sheetId="2">
        <row r="4">
          <cell r="F4">
            <v>4100027</v>
          </cell>
          <cell r="G4" t="str">
            <v>חלב שקית 3%-1ליטר רבנות</v>
          </cell>
          <cell r="H4">
            <v>16</v>
          </cell>
          <cell r="M4" t="e">
            <v>#N/A</v>
          </cell>
          <cell r="N4" t="e">
            <v>#N/A</v>
          </cell>
        </row>
        <row r="5">
          <cell r="F5">
            <v>41000241</v>
          </cell>
          <cell r="G5" t="str">
            <v>חלב בשקית 1 ליטר- 3% מהדרין</v>
          </cell>
          <cell r="H5">
            <v>3264</v>
          </cell>
          <cell r="L5">
            <v>5820</v>
          </cell>
          <cell r="M5" t="e">
            <v>#N/A</v>
          </cell>
          <cell r="N5" t="e">
            <v>#N/A</v>
          </cell>
        </row>
        <row r="6">
          <cell r="F6">
            <v>4100021</v>
          </cell>
          <cell r="G6" t="str">
            <v>חלב בקרטון 2 ליטר- 3% מהדרין</v>
          </cell>
          <cell r="H6">
            <v>48</v>
          </cell>
          <cell r="L6">
            <v>66</v>
          </cell>
          <cell r="M6" t="e">
            <v>#N/A</v>
          </cell>
          <cell r="N6">
            <v>108</v>
          </cell>
        </row>
        <row r="7">
          <cell r="F7">
            <v>4100173</v>
          </cell>
          <cell r="G7" t="str">
            <v>מעדן וניל קצפת</v>
          </cell>
          <cell r="H7">
            <v>31500</v>
          </cell>
          <cell r="I7" t="str">
            <v>איחוד</v>
          </cell>
          <cell r="J7" t="str">
            <v>מעדן מוו</v>
          </cell>
          <cell r="L7">
            <v>90416</v>
          </cell>
          <cell r="M7">
            <v>12548</v>
          </cell>
          <cell r="N7">
            <v>1008</v>
          </cell>
        </row>
        <row r="8">
          <cell r="F8">
            <v>4100171</v>
          </cell>
          <cell r="G8" t="str">
            <v>מעדן שוקולד עם רוכב וקצפת</v>
          </cell>
          <cell r="H8">
            <v>30144</v>
          </cell>
          <cell r="I8"/>
          <cell r="J8"/>
          <cell r="M8" t="e">
            <v>#N/A</v>
          </cell>
          <cell r="N8">
            <v>1628</v>
          </cell>
        </row>
        <row r="9">
          <cell r="F9">
            <v>4100175</v>
          </cell>
          <cell r="G9" t="str">
            <v>מעדן שוקולד קצפת</v>
          </cell>
          <cell r="H9">
            <v>28772</v>
          </cell>
          <cell r="I9"/>
          <cell r="J9"/>
          <cell r="M9">
            <v>10040</v>
          </cell>
          <cell r="N9">
            <v>9596</v>
          </cell>
        </row>
        <row r="10">
          <cell r="F10">
            <v>4100031</v>
          </cell>
          <cell r="G10" t="str">
            <v>חלב לשתיה 3% 200 בד"צ</v>
          </cell>
          <cell r="H10">
            <v>39500</v>
          </cell>
          <cell r="M10" t="e">
            <v>#N/A</v>
          </cell>
          <cell r="N10" t="e">
            <v>#N/A</v>
          </cell>
        </row>
        <row r="11">
          <cell r="F11">
            <v>4100023</v>
          </cell>
          <cell r="G11" t="str">
            <v>חלב בקרטון 1 ליטר- 3% מהדרין</v>
          </cell>
          <cell r="H11">
            <v>78048</v>
          </cell>
          <cell r="L11">
            <v>79736</v>
          </cell>
          <cell r="M11">
            <v>31516</v>
          </cell>
          <cell r="N11">
            <v>85183</v>
          </cell>
        </row>
        <row r="12">
          <cell r="F12">
            <v>4100451</v>
          </cell>
          <cell r="G12" t="str">
            <v>חלב בקרטון 1 ליטר- 1% בד"צ</v>
          </cell>
          <cell r="H12">
            <v>2556</v>
          </cell>
          <cell r="M12">
            <v>1665</v>
          </cell>
          <cell r="N12">
            <v>12060</v>
          </cell>
        </row>
        <row r="13">
          <cell r="F13">
            <v>41001010</v>
          </cell>
          <cell r="G13" t="str">
            <v>מעדן אפרסק</v>
          </cell>
          <cell r="H13">
            <v>31716</v>
          </cell>
          <cell r="I13" t="str">
            <v>איחוד</v>
          </cell>
          <cell r="J13" t="str">
            <v>מולר פירות</v>
          </cell>
          <cell r="L13">
            <v>125508</v>
          </cell>
          <cell r="M13">
            <v>42228</v>
          </cell>
          <cell r="N13">
            <v>15868</v>
          </cell>
        </row>
        <row r="14">
          <cell r="F14">
            <v>41001012</v>
          </cell>
          <cell r="G14" t="str">
            <v>מעדן פירות יער</v>
          </cell>
          <cell r="H14">
            <v>27456</v>
          </cell>
          <cell r="I14"/>
          <cell r="J14"/>
          <cell r="M14">
            <v>40340</v>
          </cell>
          <cell r="N14">
            <v>21400</v>
          </cell>
        </row>
        <row r="15">
          <cell r="F15">
            <v>4100103</v>
          </cell>
          <cell r="G15" t="str">
            <v xml:space="preserve">מעדן קיווי </v>
          </cell>
          <cell r="H15">
            <v>22848</v>
          </cell>
          <cell r="I15"/>
          <cell r="J15"/>
          <cell r="M15">
            <v>36212</v>
          </cell>
          <cell r="N15">
            <v>7980</v>
          </cell>
        </row>
        <row r="16">
          <cell r="F16">
            <v>4100101</v>
          </cell>
          <cell r="G16" t="str">
            <v xml:space="preserve">מעדן תות שדה </v>
          </cell>
          <cell r="H16">
            <v>43488</v>
          </cell>
          <cell r="I16"/>
          <cell r="J16"/>
          <cell r="M16">
            <v>27960</v>
          </cell>
          <cell r="N16">
            <v>34052</v>
          </cell>
        </row>
        <row r="17">
          <cell r="F17">
            <v>4100441</v>
          </cell>
          <cell r="G17" t="str">
            <v>מאגדת שמיניה טבעי 1.7%</v>
          </cell>
          <cell r="H17">
            <v>514</v>
          </cell>
          <cell r="I17"/>
          <cell r="J17"/>
          <cell r="M17">
            <v>737</v>
          </cell>
          <cell r="N17">
            <v>1380</v>
          </cell>
        </row>
        <row r="18">
          <cell r="F18" t="e">
            <v>#N/A</v>
          </cell>
          <cell r="G18" t="str">
            <v>מוצרלה בייבי 2 ק"ג</v>
          </cell>
          <cell r="H18">
            <v>9</v>
          </cell>
          <cell r="M18" t="e">
            <v>#N/A</v>
          </cell>
          <cell r="N18" t="e">
            <v>#N/A</v>
          </cell>
        </row>
        <row r="19">
          <cell r="F19">
            <v>41001016</v>
          </cell>
          <cell r="G19" t="str">
            <v>יוגורט 7% בכד 3 ק"ג רבנות</v>
          </cell>
          <cell r="H19">
            <v>180</v>
          </cell>
          <cell r="L19">
            <v>182</v>
          </cell>
          <cell r="M19" t="e">
            <v>#N/A</v>
          </cell>
          <cell r="N19" t="e">
            <v>#N/A</v>
          </cell>
        </row>
        <row r="20">
          <cell r="F20">
            <v>4101013</v>
          </cell>
          <cell r="G20" t="str">
            <v>חריץ גבנ"צ 22% נעם 3.15 ק"ג בד"צ</v>
          </cell>
          <cell r="H20">
            <v>5</v>
          </cell>
          <cell r="M20" t="e">
            <v>#N/A</v>
          </cell>
          <cell r="N20" t="e">
            <v>#N/A</v>
          </cell>
        </row>
        <row r="21">
          <cell r="F21">
            <v>4100054</v>
          </cell>
          <cell r="G21" t="str">
            <v>קוטג' 5% 250 גרם-  בד"צ</v>
          </cell>
          <cell r="H21">
            <v>240940</v>
          </cell>
          <cell r="M21">
            <v>17694</v>
          </cell>
          <cell r="N21">
            <v>1584</v>
          </cell>
        </row>
        <row r="22">
          <cell r="F22">
            <v>4101221</v>
          </cell>
          <cell r="G22" t="str">
            <v>קוטג' 3% 250 גרם-  בד"צ</v>
          </cell>
          <cell r="H22">
            <v>156</v>
          </cell>
          <cell r="M22" t="e">
            <v>#N/A</v>
          </cell>
          <cell r="N22" t="e">
            <v>#N/A</v>
          </cell>
        </row>
        <row r="23">
          <cell r="F23">
            <v>4100041</v>
          </cell>
          <cell r="G23" t="str">
            <v xml:space="preserve">גבינה לבנה 250 גרם 5% בד"צ </v>
          </cell>
          <cell r="H23">
            <v>279480</v>
          </cell>
          <cell r="M23">
            <v>12725</v>
          </cell>
          <cell r="N23">
            <v>1248</v>
          </cell>
        </row>
        <row r="24">
          <cell r="F24">
            <v>4101222</v>
          </cell>
          <cell r="G24" t="str">
            <v xml:space="preserve">גבינה לבנה 250 גרם 3% בד"צ </v>
          </cell>
          <cell r="H24">
            <v>126</v>
          </cell>
          <cell r="M24" t="e">
            <v>#N/A</v>
          </cell>
          <cell r="N24">
            <v>12</v>
          </cell>
        </row>
        <row r="25">
          <cell r="F25">
            <v>4100071</v>
          </cell>
          <cell r="G25" t="str">
            <v>קוטג' 5% 100 גרם</v>
          </cell>
          <cell r="H25">
            <v>249647</v>
          </cell>
          <cell r="M25">
            <v>211111</v>
          </cell>
          <cell r="N25">
            <v>99944</v>
          </cell>
        </row>
        <row r="26">
          <cell r="F26">
            <v>4100061</v>
          </cell>
          <cell r="G26" t="str">
            <v>גבינה לבנה 5% 50 גרם בד"צ</v>
          </cell>
          <cell r="H26">
            <v>2893408</v>
          </cell>
          <cell r="M26">
            <v>219840</v>
          </cell>
          <cell r="N26">
            <v>107976</v>
          </cell>
        </row>
        <row r="27">
          <cell r="F27">
            <v>4100126</v>
          </cell>
          <cell r="G27" t="str">
            <v>גבנצ 28% ואקום 50 ג'</v>
          </cell>
          <cell r="H27">
            <v>934210</v>
          </cell>
          <cell r="M27">
            <v>73420</v>
          </cell>
          <cell r="N27">
            <v>4500</v>
          </cell>
        </row>
        <row r="28">
          <cell r="F28">
            <v>4100354</v>
          </cell>
          <cell r="G28" t="str">
            <v>גבנצ 28% ואקום 500 ג' בד"צ</v>
          </cell>
          <cell r="H28">
            <v>2459</v>
          </cell>
          <cell r="M28">
            <v>1829</v>
          </cell>
          <cell r="N28">
            <v>466</v>
          </cell>
        </row>
        <row r="29">
          <cell r="F29">
            <v>4100011</v>
          </cell>
          <cell r="G29" t="str">
            <v>שוקו שקית 200 מ"ל</v>
          </cell>
          <cell r="H29">
            <v>87950</v>
          </cell>
          <cell r="I29"/>
          <cell r="M29">
            <v>117324</v>
          </cell>
          <cell r="N29">
            <v>1450</v>
          </cell>
        </row>
        <row r="30">
          <cell r="F30">
            <v>4100392</v>
          </cell>
          <cell r="G30" t="str">
            <v xml:space="preserve">טופו 1 ק"ג - </v>
          </cell>
          <cell r="H30">
            <v>224</v>
          </cell>
          <cell r="M30" t="e">
            <v>#N/A</v>
          </cell>
          <cell r="N30" t="e">
            <v>#N/A</v>
          </cell>
        </row>
        <row r="31">
          <cell r="F31">
            <v>4100344</v>
          </cell>
          <cell r="G31" t="str">
            <v>גבנצ 9%  200 ג' בד"צ</v>
          </cell>
          <cell r="H31">
            <v>325</v>
          </cell>
          <cell r="M31">
            <v>1511</v>
          </cell>
          <cell r="N31">
            <v>1540</v>
          </cell>
        </row>
        <row r="32">
          <cell r="F32">
            <v>4100127</v>
          </cell>
          <cell r="G32" t="str">
            <v>גבנצ 28%  200 ג' בד"צ</v>
          </cell>
          <cell r="H32">
            <v>4510</v>
          </cell>
          <cell r="M32">
            <v>2087</v>
          </cell>
          <cell r="N32">
            <v>20174</v>
          </cell>
        </row>
        <row r="33">
          <cell r="F33">
            <v>4101193</v>
          </cell>
          <cell r="G33" t="str">
            <v>שוקו  מועשר בבקבוק 1 ליטר</v>
          </cell>
          <cell r="H33">
            <v>7695</v>
          </cell>
          <cell r="M33" t="e">
            <v>#N/A</v>
          </cell>
          <cell r="N33" t="e">
            <v>#N/A</v>
          </cell>
        </row>
        <row r="34">
          <cell r="F34">
            <v>4100322</v>
          </cell>
          <cell r="G34" t="str">
            <v>גבינת עיזים למריחה 5%- 250 גרם</v>
          </cell>
          <cell r="H34">
            <v>316</v>
          </cell>
          <cell r="M34" t="e">
            <v>#N/A</v>
          </cell>
          <cell r="N34">
            <v>91</v>
          </cell>
        </row>
        <row r="35">
          <cell r="F35">
            <v>4101251</v>
          </cell>
          <cell r="G35" t="str">
            <v>צפתית קלאסית 5%- כ-1.2 ק"ג</v>
          </cell>
          <cell r="H35">
            <v>91</v>
          </cell>
          <cell r="I35"/>
          <cell r="M35">
            <v>40</v>
          </cell>
          <cell r="N35" t="e">
            <v>#N/A</v>
          </cell>
        </row>
        <row r="36">
          <cell r="F36">
            <v>4100479</v>
          </cell>
          <cell r="G36" t="str">
            <v>צפתית  5%</v>
          </cell>
          <cell r="H36">
            <v>60</v>
          </cell>
          <cell r="I36"/>
          <cell r="M36" t="e">
            <v>#N/A</v>
          </cell>
          <cell r="N36" t="e">
            <v>#N/A</v>
          </cell>
        </row>
        <row r="37">
          <cell r="F37">
            <v>4100484</v>
          </cell>
          <cell r="G37" t="str">
            <v>בולגרית 5% -4 ק"ג</v>
          </cell>
          <cell r="H37">
            <v>7</v>
          </cell>
          <cell r="L37">
            <v>979</v>
          </cell>
          <cell r="M37" t="e">
            <v>#N/A</v>
          </cell>
          <cell r="N37" t="e">
            <v>#N/A</v>
          </cell>
        </row>
        <row r="38">
          <cell r="F38">
            <v>4100312</v>
          </cell>
          <cell r="G38" t="str">
            <v>לבנה בקר-2 ק"ג</v>
          </cell>
          <cell r="H38">
            <v>64</v>
          </cell>
          <cell r="I38"/>
          <cell r="J38"/>
          <cell r="M38" t="e">
            <v>#N/A</v>
          </cell>
          <cell r="N38" t="e">
            <v>#N/A</v>
          </cell>
        </row>
        <row r="39">
          <cell r="F39">
            <v>4100325</v>
          </cell>
          <cell r="G39" t="str">
            <v>מה עז 20% - 180 גרם גליל גבינת עיזים</v>
          </cell>
          <cell r="H39">
            <v>25</v>
          </cell>
          <cell r="M39" t="e">
            <v>#N/A</v>
          </cell>
          <cell r="N39" t="e">
            <v>#N/A</v>
          </cell>
        </row>
        <row r="40">
          <cell r="F40">
            <v>4101281</v>
          </cell>
          <cell r="G40" t="str">
            <v>צפתית מעודנת 5% בגביע 250 גרם</v>
          </cell>
          <cell r="H40">
            <v>2040</v>
          </cell>
          <cell r="L40">
            <v>2480</v>
          </cell>
          <cell r="M40">
            <v>1783</v>
          </cell>
          <cell r="N40">
            <v>745</v>
          </cell>
        </row>
        <row r="41">
          <cell r="F41">
            <v>4100480</v>
          </cell>
          <cell r="G41" t="str">
            <v>צפתית מעודנת שוק מקצועי 5% 4 ק"ג</v>
          </cell>
          <cell r="H41">
            <v>194</v>
          </cell>
          <cell r="L41">
            <v>215</v>
          </cell>
          <cell r="M41">
            <v>99</v>
          </cell>
          <cell r="N41">
            <v>2</v>
          </cell>
        </row>
        <row r="42">
          <cell r="F42">
            <v>4101271</v>
          </cell>
          <cell r="G42" t="str">
            <v>בולגרית מעודנת 5% 4 ק"ג מעדניה</v>
          </cell>
          <cell r="H42">
            <v>411</v>
          </cell>
          <cell r="I42" t="str">
            <v>איחוד</v>
          </cell>
          <cell r="J42" t="str">
            <v>בולגרית 5% במארז 4 ק"ג</v>
          </cell>
          <cell r="M42" t="e">
            <v>#N/A</v>
          </cell>
          <cell r="N42" t="e">
            <v>#N/A</v>
          </cell>
        </row>
        <row r="43">
          <cell r="F43">
            <v>4100483</v>
          </cell>
          <cell r="G43" t="str">
            <v>בולגרית מעודנת 5% 4 ק"ג שוק מקצועי</v>
          </cell>
          <cell r="H43">
            <v>35</v>
          </cell>
          <cell r="I43"/>
          <cell r="J43"/>
          <cell r="M43">
            <v>0</v>
          </cell>
          <cell r="N43" t="e">
            <v>#N/A</v>
          </cell>
        </row>
        <row r="44">
          <cell r="F44" t="e">
            <v>#N/A</v>
          </cell>
          <cell r="G44" t="str">
            <v>בולגרית 5% 250 גרם</v>
          </cell>
          <cell r="H44">
            <v>80</v>
          </cell>
          <cell r="I44" t="str">
            <v>איחוד</v>
          </cell>
          <cell r="M44" t="e">
            <v>#N/A</v>
          </cell>
          <cell r="N44">
            <v>160</v>
          </cell>
        </row>
        <row r="45">
          <cell r="F45">
            <v>4100304</v>
          </cell>
          <cell r="G45" t="str">
            <v>בולגרית מעודנת 5% בגביע 250גרם</v>
          </cell>
          <cell r="H45">
            <v>2870</v>
          </cell>
          <cell r="I45"/>
          <cell r="L45">
            <v>3592</v>
          </cell>
          <cell r="M45">
            <v>1566</v>
          </cell>
          <cell r="N45">
            <v>662</v>
          </cell>
        </row>
        <row r="46">
          <cell r="F46" t="e">
            <v>#N/A</v>
          </cell>
          <cell r="G46" t="str">
            <v>גבינת שמנת שום שמיר 30% 2 ק"ג</v>
          </cell>
          <cell r="H46">
            <v>587</v>
          </cell>
          <cell r="I46" t="str">
            <v>איחוד</v>
          </cell>
          <cell r="J46" t="str">
            <v>גבינת שמנת 30% בטעמים</v>
          </cell>
          <cell r="L46">
            <v>755</v>
          </cell>
          <cell r="M46">
            <v>426</v>
          </cell>
          <cell r="N46" t="e">
            <v>#N/A</v>
          </cell>
        </row>
        <row r="47">
          <cell r="F47">
            <v>4100260</v>
          </cell>
          <cell r="G47" t="str">
            <v>גבינת שמנת 30% זיתים 2 ק"ג</v>
          </cell>
          <cell r="H47">
            <v>473</v>
          </cell>
          <cell r="I47"/>
          <cell r="J47"/>
          <cell r="M47">
            <v>407</v>
          </cell>
          <cell r="N47">
            <v>3</v>
          </cell>
        </row>
        <row r="48">
          <cell r="F48">
            <v>4100259</v>
          </cell>
          <cell r="G48" t="str">
            <v>גבינת שמנת 30% 2 ק"ג</v>
          </cell>
          <cell r="H48">
            <v>168</v>
          </cell>
          <cell r="I48"/>
          <cell r="J48"/>
          <cell r="M48">
            <v>98</v>
          </cell>
          <cell r="N48">
            <v>10</v>
          </cell>
        </row>
        <row r="49">
          <cell r="F49" t="e">
            <v>#N/A</v>
          </cell>
          <cell r="G49" t="str">
            <v>גבינת עיזים למריחה 5%</v>
          </cell>
          <cell r="H49">
            <v>170</v>
          </cell>
          <cell r="M49">
            <v>297</v>
          </cell>
          <cell r="N49">
            <v>24</v>
          </cell>
        </row>
        <row r="50">
          <cell r="F50" t="e">
            <v>#N/A</v>
          </cell>
          <cell r="G50" t="str">
            <v>שוקו מועשר בבקבוק 1 ליטר- כשל"פ בד"צ</v>
          </cell>
          <cell r="H50">
            <v>24</v>
          </cell>
          <cell r="M50" t="e">
            <v>#N/A</v>
          </cell>
          <cell r="N50" t="e">
            <v>#N/A</v>
          </cell>
        </row>
        <row r="51">
          <cell r="F51">
            <v>4100163</v>
          </cell>
          <cell r="G51" t="str">
            <v>מעדן שוקולד 1.5% 125 גרם -פסח 18-מהדרין</v>
          </cell>
          <cell r="H51">
            <v>33432</v>
          </cell>
          <cell r="L51">
            <v>61444</v>
          </cell>
          <cell r="M51" t="e">
            <v>#N/A</v>
          </cell>
          <cell r="N51">
            <v>2520</v>
          </cell>
        </row>
        <row r="52">
          <cell r="F52">
            <v>4100135</v>
          </cell>
          <cell r="G52" t="str">
            <v>מעדן וניל 1.5% 125 גרם -פסח 18-מהדרין</v>
          </cell>
          <cell r="H52">
            <v>28012</v>
          </cell>
          <cell r="M52" t="e">
            <v>#N/A</v>
          </cell>
          <cell r="N52">
            <v>960</v>
          </cell>
        </row>
        <row r="53">
          <cell r="F53" t="e">
            <v>#N/A</v>
          </cell>
          <cell r="G53" t="str">
            <v>שוקו שקית 200 מ"ל  בד"ץ כשל"פ</v>
          </cell>
          <cell r="H53">
            <v>2000</v>
          </cell>
          <cell r="M53" t="e">
            <v>#N/A</v>
          </cell>
          <cell r="N53" t="e">
            <v>#N/A</v>
          </cell>
        </row>
        <row r="54">
          <cell r="F54">
            <v>4101151</v>
          </cell>
          <cell r="G54" t="str">
            <v>מעדן דיאט שוקולד 125 גרם</v>
          </cell>
          <cell r="H54">
            <v>19756</v>
          </cell>
          <cell r="M54" t="e">
            <v>#N/A</v>
          </cell>
          <cell r="N54" t="e">
            <v>#N/A</v>
          </cell>
        </row>
        <row r="55">
          <cell r="F55">
            <v>4100162</v>
          </cell>
          <cell r="G55" t="str">
            <v>מעדן שוקולד 1.5% 125 גרם בד"צ</v>
          </cell>
          <cell r="H55">
            <v>311980</v>
          </cell>
          <cell r="L55">
            <v>825360</v>
          </cell>
          <cell r="M55">
            <v>19288</v>
          </cell>
          <cell r="N55">
            <v>1732</v>
          </cell>
        </row>
        <row r="56">
          <cell r="F56">
            <v>8200270</v>
          </cell>
          <cell r="G56" t="str">
            <v>מעדן וניל 1.5% 125 גרם בד"צ</v>
          </cell>
          <cell r="H56">
            <v>513380</v>
          </cell>
          <cell r="M56">
            <v>16112</v>
          </cell>
          <cell r="N56">
            <v>1664</v>
          </cell>
        </row>
        <row r="57">
          <cell r="F57">
            <v>4100261</v>
          </cell>
          <cell r="G57" t="str">
            <v xml:space="preserve">חמאה 10 גרם </v>
          </cell>
          <cell r="H57">
            <v>290880</v>
          </cell>
          <cell r="M57">
            <v>35904</v>
          </cell>
          <cell r="N57">
            <v>1728</v>
          </cell>
        </row>
        <row r="58">
          <cell r="F58">
            <v>4100273</v>
          </cell>
          <cell r="G58" t="str">
            <v>חמאה 100 גרם בד"צ</v>
          </cell>
          <cell r="H58">
            <v>1260</v>
          </cell>
          <cell r="M58">
            <v>412</v>
          </cell>
          <cell r="N58">
            <v>45</v>
          </cell>
        </row>
        <row r="59">
          <cell r="F59">
            <v>4100215</v>
          </cell>
          <cell r="G59" t="str">
            <v>גבינה לבנה 2 ק"ג 5% בד"צ</v>
          </cell>
          <cell r="H59">
            <v>1335</v>
          </cell>
          <cell r="L59">
            <v>4696</v>
          </cell>
          <cell r="M59">
            <v>8</v>
          </cell>
          <cell r="N59" t="e">
            <v>#N/A</v>
          </cell>
        </row>
        <row r="60">
          <cell r="F60">
            <v>4100211</v>
          </cell>
          <cell r="G60" t="str">
            <v>גבינה לבנה 2 ק"ג 5% רבנות</v>
          </cell>
          <cell r="H60">
            <v>3361</v>
          </cell>
          <cell r="M60" t="e">
            <v>#N/A</v>
          </cell>
          <cell r="N60" t="e">
            <v>#N/A</v>
          </cell>
        </row>
        <row r="61">
          <cell r="F61">
            <v>4100222</v>
          </cell>
          <cell r="G61" t="str">
            <v>גבינה 9% שקית 2 ק"ג בד"צ</v>
          </cell>
          <cell r="H61">
            <v>3886</v>
          </cell>
          <cell r="L61">
            <v>9984</v>
          </cell>
          <cell r="M61">
            <v>471</v>
          </cell>
          <cell r="N61" t="e">
            <v>#N/A</v>
          </cell>
        </row>
        <row r="62">
          <cell r="F62">
            <v>4100221</v>
          </cell>
          <cell r="G62" t="str">
            <v>גבינה 9% 2 ק"ג רבנות</v>
          </cell>
          <cell r="H62">
            <v>6098</v>
          </cell>
          <cell r="M62" t="e">
            <v>#N/A</v>
          </cell>
          <cell r="N62" t="e">
            <v>#N/A</v>
          </cell>
        </row>
        <row r="63">
          <cell r="F63">
            <v>4100241</v>
          </cell>
          <cell r="G63" t="str">
            <v>גבינת קוטג' 2 ק"ג 5%</v>
          </cell>
          <cell r="H63">
            <v>7265</v>
          </cell>
          <cell r="M63">
            <v>293</v>
          </cell>
          <cell r="N63" t="e">
            <v>#N/A</v>
          </cell>
        </row>
        <row r="64">
          <cell r="F64">
            <v>4100083</v>
          </cell>
          <cell r="G64" t="str">
            <v>גבינת קרם שמנת זיתים 200 גרם 5%</v>
          </cell>
          <cell r="H64">
            <v>3717</v>
          </cell>
          <cell r="M64">
            <v>3031</v>
          </cell>
          <cell r="N64">
            <v>480</v>
          </cell>
        </row>
        <row r="65">
          <cell r="F65">
            <v>4100471</v>
          </cell>
          <cell r="G65" t="str">
            <v>צפתית מעודנת 5% בגביע 250 גרם</v>
          </cell>
          <cell r="H65">
            <v>380</v>
          </cell>
          <cell r="M65" t="e">
            <v>#N/A</v>
          </cell>
          <cell r="N65">
            <v>96</v>
          </cell>
        </row>
        <row r="66">
          <cell r="F66">
            <v>4100302</v>
          </cell>
          <cell r="G66" t="str">
            <v>בולגרית מעודנת 5% בגביע 250גרם</v>
          </cell>
          <cell r="H66">
            <v>642</v>
          </cell>
          <cell r="M66" t="e">
            <v>#N/A</v>
          </cell>
          <cell r="N66">
            <v>114</v>
          </cell>
        </row>
        <row r="67">
          <cell r="F67">
            <v>4100481</v>
          </cell>
          <cell r="G67" t="str">
            <v>בולגרית גלילית 5% 4 ק"ג</v>
          </cell>
          <cell r="H67">
            <v>107</v>
          </cell>
          <cell r="M67" t="e">
            <v>#N/A</v>
          </cell>
          <cell r="N67" t="e">
            <v>#N/A</v>
          </cell>
        </row>
        <row r="68">
          <cell r="F68">
            <v>4100474</v>
          </cell>
          <cell r="G68" t="str">
            <v>צפתית המשק בטרין-משקל-5%</v>
          </cell>
          <cell r="H68">
            <v>26</v>
          </cell>
          <cell r="M68" t="e">
            <v>#N/A</v>
          </cell>
          <cell r="N68" t="e">
            <v>#N/A</v>
          </cell>
        </row>
        <row r="69">
          <cell r="F69">
            <v>4100311</v>
          </cell>
          <cell r="G69" t="str">
            <v>לאבנה בקר-2 ק"ג</v>
          </cell>
          <cell r="H69">
            <v>171</v>
          </cell>
          <cell r="M69" t="e">
            <v>#N/A</v>
          </cell>
          <cell r="N69" t="e">
            <v>#N/A</v>
          </cell>
        </row>
        <row r="70">
          <cell r="F70">
            <v>4100391</v>
          </cell>
          <cell r="G70" t="str">
            <v>טופו גולמי 300 גר</v>
          </cell>
          <cell r="H70">
            <v>1174</v>
          </cell>
          <cell r="M70">
            <v>269</v>
          </cell>
          <cell r="N70" t="e">
            <v>#N/A</v>
          </cell>
        </row>
        <row r="71">
          <cell r="F71">
            <v>4100371</v>
          </cell>
          <cell r="G71" t="str">
            <v>טופוטי - ממרח טופו בטעם גבינה - 225 גר</v>
          </cell>
          <cell r="H71">
            <v>612</v>
          </cell>
          <cell r="I71" t="str">
            <v>איחוד</v>
          </cell>
          <cell r="J71" t="str">
            <v>ממרח טופו בטעמים</v>
          </cell>
          <cell r="M71" t="e">
            <v>#N/A</v>
          </cell>
          <cell r="N71" t="e">
            <v>#N/A</v>
          </cell>
        </row>
        <row r="72">
          <cell r="F72">
            <v>4100381</v>
          </cell>
          <cell r="G72" t="str">
            <v>טופוטי - ממרח טופו בטעם שמנת - 340 גר'</v>
          </cell>
          <cell r="H72">
            <v>1050</v>
          </cell>
          <cell r="I72"/>
          <cell r="J72"/>
          <cell r="M72">
            <v>102</v>
          </cell>
          <cell r="N72" t="e">
            <v>#N/A</v>
          </cell>
        </row>
        <row r="73">
          <cell r="F73">
            <v>4101171</v>
          </cell>
          <cell r="G73" t="str">
            <v xml:space="preserve">גבינה מותכת 100 גרם </v>
          </cell>
          <cell r="H73">
            <v>5712</v>
          </cell>
          <cell r="M73" t="e">
            <v>#N/A</v>
          </cell>
          <cell r="N73">
            <v>684</v>
          </cell>
        </row>
        <row r="74">
          <cell r="F74">
            <v>4100475</v>
          </cell>
          <cell r="G74" t="str">
            <v>צפתית מעודנת שוק מקצועי 5% 4 ק"ג</v>
          </cell>
          <cell r="H74">
            <v>21</v>
          </cell>
          <cell r="M74" t="e">
            <v>#N/A</v>
          </cell>
          <cell r="N74" t="e">
            <v>#N/A</v>
          </cell>
        </row>
        <row r="75">
          <cell r="F75">
            <v>4100482</v>
          </cell>
          <cell r="G75" t="str">
            <v>בולגרית מעודנת 5% 4 ק"ג שוק מקצועי</v>
          </cell>
          <cell r="H75">
            <v>34</v>
          </cell>
          <cell r="M75" t="e">
            <v>#N/A</v>
          </cell>
          <cell r="N75" t="e">
            <v>#N/A</v>
          </cell>
        </row>
        <row r="76">
          <cell r="F76">
            <v>4100477</v>
          </cell>
          <cell r="G76" t="str">
            <v>צפתית קלאסית 5%- כ-1.2 ק"ג</v>
          </cell>
          <cell r="H76">
            <v>22</v>
          </cell>
          <cell r="L76">
            <v>113</v>
          </cell>
          <cell r="M76" t="e">
            <v>#N/A</v>
          </cell>
          <cell r="N76" t="e">
            <v>#N/A</v>
          </cell>
        </row>
        <row r="77">
          <cell r="F77">
            <v>4101301</v>
          </cell>
          <cell r="G77" t="str">
            <v>חריץ אמנטל  3.15 ק"ג בד"צ</v>
          </cell>
          <cell r="H77">
            <v>6</v>
          </cell>
          <cell r="M77" t="e">
            <v>#N/A</v>
          </cell>
          <cell r="N77" t="e">
            <v>#N/A</v>
          </cell>
        </row>
        <row r="78">
          <cell r="F78">
            <v>41001014</v>
          </cell>
          <cell r="G78" t="str">
            <v>יוגורט 4% בכד 3 ק"ג בד"צ</v>
          </cell>
          <cell r="H78">
            <v>121</v>
          </cell>
          <cell r="L78">
            <v>151</v>
          </cell>
          <cell r="M78" t="e">
            <v>#N/A</v>
          </cell>
          <cell r="N78">
            <v>48</v>
          </cell>
        </row>
        <row r="79">
          <cell r="F79">
            <v>41001015</v>
          </cell>
          <cell r="G79" t="str">
            <v>יוגורט 7% בכד 1.5 ק"ג בד"צ</v>
          </cell>
          <cell r="H79">
            <v>2</v>
          </cell>
          <cell r="M79" t="e">
            <v>#N/A</v>
          </cell>
          <cell r="N79" t="e">
            <v>#N/A</v>
          </cell>
        </row>
        <row r="80">
          <cell r="F80">
            <v>4100091</v>
          </cell>
          <cell r="G80" t="str">
            <v>לבן 150 מ"ל 3%     בד"צ</v>
          </cell>
          <cell r="H80">
            <v>85608</v>
          </cell>
          <cell r="M80" t="e">
            <v>#N/A</v>
          </cell>
          <cell r="N80" t="e">
            <v>#N/A</v>
          </cell>
        </row>
        <row r="81">
          <cell r="F81">
            <v>4101201</v>
          </cell>
          <cell r="G81" t="str">
            <v>יוגורט 4% בכד 3 ליטר רבנות</v>
          </cell>
          <cell r="H81">
            <v>30</v>
          </cell>
          <cell r="M81" t="e">
            <v>#N/A</v>
          </cell>
          <cell r="N81">
            <v>13</v>
          </cell>
        </row>
        <row r="82">
          <cell r="F82">
            <v>41001013</v>
          </cell>
          <cell r="G82" t="str">
            <v>יוגורט 4% בקרטון 1.5 ק"ג בד"צ</v>
          </cell>
          <cell r="H82">
            <v>88</v>
          </cell>
          <cell r="I82"/>
          <cell r="J82"/>
          <cell r="M82" t="e">
            <v>#N/A</v>
          </cell>
          <cell r="N82" t="e">
            <v>#N/A</v>
          </cell>
        </row>
        <row r="83">
          <cell r="F83">
            <v>41000244</v>
          </cell>
          <cell r="G83" t="str">
            <v>חלב בשקית 1 ליטר- 3% בד"צ</v>
          </cell>
          <cell r="H83">
            <v>32</v>
          </cell>
          <cell r="M83" t="e">
            <v>#N/A</v>
          </cell>
          <cell r="N83" t="e">
            <v>#N/A</v>
          </cell>
        </row>
        <row r="84">
          <cell r="F84">
            <v>41000242</v>
          </cell>
          <cell r="G84" t="str">
            <v>חלב בקרטון 1 ליטר- 3% בד"צ</v>
          </cell>
          <cell r="H84">
            <v>1656</v>
          </cell>
          <cell r="M84" t="e">
            <v>#N/A</v>
          </cell>
          <cell r="N84">
            <v>6978</v>
          </cell>
        </row>
        <row r="85">
          <cell r="F85">
            <v>41000243</v>
          </cell>
          <cell r="G85" t="str">
            <v>חלב בקרטון 2 ליטר- 3% בד"צ</v>
          </cell>
          <cell r="H85">
            <v>18</v>
          </cell>
          <cell r="M85" t="e">
            <v>#N/A</v>
          </cell>
          <cell r="N85" t="e">
            <v>#N/A</v>
          </cell>
        </row>
        <row r="86">
          <cell r="F86">
            <v>4100152</v>
          </cell>
          <cell r="G86" t="str">
            <v>לבן 125 מ"ל 3% בד"צ</v>
          </cell>
          <cell r="H86">
            <v>883316</v>
          </cell>
          <cell r="M86">
            <v>720</v>
          </cell>
          <cell r="N86">
            <v>1296</v>
          </cell>
        </row>
        <row r="87">
          <cell r="F87">
            <v>4100332</v>
          </cell>
          <cell r="G87" t="str">
            <v>שמנת חמוצה 125 גרם בד"צ</v>
          </cell>
          <cell r="H87">
            <v>100548</v>
          </cell>
          <cell r="M87">
            <v>4108</v>
          </cell>
          <cell r="N87" t="e">
            <v>#N/A</v>
          </cell>
        </row>
        <row r="88">
          <cell r="F88">
            <v>4101211</v>
          </cell>
          <cell r="G88" t="str">
            <v>חלב 1 ליטר מועשר דל לקטוז 2%</v>
          </cell>
          <cell r="H88">
            <v>240</v>
          </cell>
          <cell r="M88" t="e">
            <v>#N/A</v>
          </cell>
          <cell r="N88" t="e">
            <v>#N/A</v>
          </cell>
        </row>
        <row r="89">
          <cell r="F89">
            <v>4101241</v>
          </cell>
          <cell r="G89" t="str">
            <v xml:space="preserve">בולגרית מעודנת 5%  4 ק"ג - </v>
          </cell>
          <cell r="H89">
            <v>385</v>
          </cell>
          <cell r="M89">
            <v>214</v>
          </cell>
          <cell r="N89" t="e">
            <v>#N/A</v>
          </cell>
        </row>
        <row r="90">
          <cell r="F90">
            <v>4101251</v>
          </cell>
          <cell r="G90" t="str">
            <v xml:space="preserve">צפתית בטרין 5% - </v>
          </cell>
          <cell r="H90">
            <v>749</v>
          </cell>
          <cell r="L90">
            <v>775</v>
          </cell>
          <cell r="M90">
            <v>214</v>
          </cell>
          <cell r="N90">
            <v>4</v>
          </cell>
        </row>
        <row r="91">
          <cell r="F91">
            <v>4101261</v>
          </cell>
          <cell r="G91" t="str">
            <v xml:space="preserve">לאבנה 5% טבעי (2 ק"ג )- </v>
          </cell>
          <cell r="H91">
            <v>1649</v>
          </cell>
          <cell r="L91">
            <v>1820</v>
          </cell>
          <cell r="M91" t="e">
            <v>#N/A</v>
          </cell>
          <cell r="N91">
            <v>5</v>
          </cell>
        </row>
        <row r="92">
          <cell r="F92">
            <v>4100361</v>
          </cell>
          <cell r="G92" t="str">
            <v>חלב סויה אלפרו 1 ליטר</v>
          </cell>
          <cell r="H92">
            <v>2333</v>
          </cell>
          <cell r="L92">
            <v>2441</v>
          </cell>
          <cell r="M92">
            <v>1082</v>
          </cell>
          <cell r="N92">
            <v>6165</v>
          </cell>
        </row>
        <row r="93">
          <cell r="F93">
            <v>4100362</v>
          </cell>
          <cell r="G93" t="str">
            <v>חלב סויה אלפרו 1 ליטר BIO כשלפ</v>
          </cell>
          <cell r="H93">
            <v>108</v>
          </cell>
          <cell r="M93" t="e">
            <v>#N/A</v>
          </cell>
          <cell r="N93">
            <v>60</v>
          </cell>
        </row>
        <row r="94">
          <cell r="F94">
            <v>4101291</v>
          </cell>
          <cell r="G94" t="str">
            <v>מסקרפונה 500 גרם</v>
          </cell>
          <cell r="H94">
            <v>13</v>
          </cell>
          <cell r="M94" t="e">
            <v>#N/A</v>
          </cell>
          <cell r="N94" t="e">
            <v>#N/A</v>
          </cell>
        </row>
        <row r="95">
          <cell r="F95">
            <v>41001122</v>
          </cell>
          <cell r="G95" t="str">
            <v>יוגורט עם פצפוצי שוקולד</v>
          </cell>
          <cell r="H95">
            <v>5260</v>
          </cell>
          <cell r="I95" t="str">
            <v>איחוד</v>
          </cell>
          <cell r="J95" t="str">
            <v>מעדן חלב עם רוכב</v>
          </cell>
          <cell r="K95" t="str">
            <v>יוגורט מיוחד</v>
          </cell>
          <cell r="M95">
            <v>11315</v>
          </cell>
          <cell r="N95">
            <v>5350</v>
          </cell>
        </row>
        <row r="96">
          <cell r="F96">
            <v>4100111</v>
          </cell>
          <cell r="G96" t="str">
            <v>יוגורט עם גרנולה במכסה רוכב 1.5% / 3%</v>
          </cell>
          <cell r="H96">
            <v>14970</v>
          </cell>
          <cell r="I96"/>
          <cell r="J96"/>
          <cell r="K96"/>
          <cell r="M96">
            <v>6060</v>
          </cell>
          <cell r="N96">
            <v>1490</v>
          </cell>
        </row>
        <row r="97">
          <cell r="F97">
            <v>41001124</v>
          </cell>
          <cell r="G97" t="str">
            <v>ג'לי בטעמים  125 גרם</v>
          </cell>
          <cell r="H97">
            <v>5340</v>
          </cell>
          <cell r="I97" t="str">
            <v>איחוד</v>
          </cell>
          <cell r="J97" t="str">
            <v>מעדן מיני - עם פירות</v>
          </cell>
          <cell r="M97" t="e">
            <v>#N/A</v>
          </cell>
          <cell r="N97">
            <v>648</v>
          </cell>
        </row>
        <row r="98">
          <cell r="F98">
            <v>4100115</v>
          </cell>
          <cell r="G98" t="str">
            <v>ג'לי בטעמים  125 גרם</v>
          </cell>
          <cell r="H98">
            <v>31452</v>
          </cell>
          <cell r="I98"/>
          <cell r="J98"/>
          <cell r="L98">
            <v>36792</v>
          </cell>
          <cell r="M98">
            <v>6732</v>
          </cell>
          <cell r="N98">
            <v>3312</v>
          </cell>
        </row>
        <row r="99">
          <cell r="F99">
            <v>4100113</v>
          </cell>
          <cell r="G99" t="str">
            <v>יוגורט עם קורנפלקס במכסה רוכב 1.5% / 3%</v>
          </cell>
          <cell r="H99">
            <v>1450</v>
          </cell>
          <cell r="K99" t="str">
            <v>יוגורט מיוחד</v>
          </cell>
          <cell r="M99">
            <v>4230</v>
          </cell>
          <cell r="N99">
            <v>2720</v>
          </cell>
        </row>
        <row r="100">
          <cell r="F100">
            <v>4100405</v>
          </cell>
          <cell r="G100" t="str">
            <v xml:space="preserve">יוגורט דיאטתי תות 0%  </v>
          </cell>
          <cell r="H100">
            <v>3192</v>
          </cell>
          <cell r="I100" t="str">
            <v>איחוד</v>
          </cell>
          <cell r="J100" t="str">
            <v>מעדן בטעם פרי 0%</v>
          </cell>
          <cell r="L100">
            <v>34512</v>
          </cell>
          <cell r="M100">
            <v>3860</v>
          </cell>
          <cell r="N100">
            <v>1068</v>
          </cell>
        </row>
        <row r="101">
          <cell r="F101">
            <v>4100403</v>
          </cell>
          <cell r="G101" t="str">
            <v xml:space="preserve">יוגורט דיאטתי  אפרסק 0% </v>
          </cell>
          <cell r="H101">
            <v>28812</v>
          </cell>
          <cell r="I101"/>
          <cell r="J101"/>
          <cell r="M101">
            <v>4236</v>
          </cell>
          <cell r="N101">
            <v>1464</v>
          </cell>
        </row>
        <row r="102">
          <cell r="F102">
            <v>4100401</v>
          </cell>
          <cell r="G102" t="str">
            <v xml:space="preserve">יוגורט דיאטתי פירות יער 0% </v>
          </cell>
          <cell r="H102">
            <v>2508</v>
          </cell>
          <cell r="I102"/>
          <cell r="J102"/>
          <cell r="M102" t="e">
            <v>#N/A</v>
          </cell>
          <cell r="N102" t="e">
            <v>#N/A</v>
          </cell>
        </row>
        <row r="103">
          <cell r="M103"/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3"/>
  <sheetViews>
    <sheetView rightToLeft="1" tabSelected="1" topLeftCell="E1" workbookViewId="0">
      <pane ySplit="4" topLeftCell="A5" activePane="bottomLeft" state="frozen"/>
      <selection activeCell="C1" sqref="C1"/>
      <selection pane="bottomLeft" activeCell="G11" sqref="G11"/>
    </sheetView>
  </sheetViews>
  <sheetFormatPr defaultColWidth="7.75" defaultRowHeight="15" x14ac:dyDescent="0.25"/>
  <cols>
    <col min="1" max="1" width="11.5" style="8" hidden="1" customWidth="1"/>
    <col min="2" max="2" width="5.875" style="8" bestFit="1" customWidth="1"/>
    <col min="3" max="3" width="9.125" style="8" customWidth="1"/>
    <col min="4" max="4" width="40.625" style="10" customWidth="1"/>
    <col min="5" max="5" width="8.5" style="8" customWidth="1"/>
    <col min="6" max="6" width="11.125" style="8" customWidth="1"/>
    <col min="7" max="7" width="11.75" style="8" customWidth="1"/>
    <col min="8" max="8" width="12.875" style="8" customWidth="1"/>
    <col min="9" max="9" width="16.25" style="8" hidden="1" customWidth="1"/>
    <col min="10" max="10" width="9.875" style="8" hidden="1" customWidth="1"/>
    <col min="11" max="11" width="9" style="8" hidden="1" customWidth="1"/>
    <col min="12" max="12" width="12.125" style="8" customWidth="1"/>
    <col min="13" max="13" width="21.25" style="38" bestFit="1" customWidth="1"/>
    <col min="14" max="14" width="19.125" style="8" customWidth="1"/>
    <col min="15" max="15" width="20.375" style="84" bestFit="1" customWidth="1"/>
    <col min="16" max="16" width="33.125" style="8" customWidth="1"/>
    <col min="17" max="17" width="14.125" style="8" customWidth="1"/>
    <col min="18" max="18" width="12" style="8" customWidth="1"/>
    <col min="19" max="16384" width="7.75" style="8"/>
  </cols>
  <sheetData>
    <row r="2" spans="1:15" ht="27.75" x14ac:dyDescent="0.4">
      <c r="D2" s="9" t="s">
        <v>90</v>
      </c>
    </row>
    <row r="3" spans="1:15" ht="15.75" thickBot="1" x14ac:dyDescent="0.3"/>
    <row r="4" spans="1:15" s="11" customFormat="1" ht="69.75" thickBot="1" x14ac:dyDescent="0.25">
      <c r="A4" s="11" t="s">
        <v>0</v>
      </c>
      <c r="B4" s="70" t="s">
        <v>1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86</v>
      </c>
      <c r="M4" s="39" t="s">
        <v>92</v>
      </c>
      <c r="N4" s="7" t="s">
        <v>85</v>
      </c>
      <c r="O4" s="35" t="s">
        <v>93</v>
      </c>
    </row>
    <row r="5" spans="1:15" ht="23.25" x14ac:dyDescent="0.2">
      <c r="A5" s="12">
        <v>4100011</v>
      </c>
      <c r="B5" s="71">
        <v>1</v>
      </c>
      <c r="C5" s="5"/>
      <c r="D5" s="47" t="s">
        <v>11</v>
      </c>
      <c r="E5" s="48" t="s">
        <v>12</v>
      </c>
      <c r="F5" s="48">
        <v>284</v>
      </c>
      <c r="G5" s="49" t="s">
        <v>13</v>
      </c>
      <c r="H5" s="50"/>
      <c r="I5" s="51">
        <v>89950</v>
      </c>
      <c r="J5" s="51">
        <f>VLOOKUP(A5,'[1]מכר חלב- שב"ס  (2)'!F$4:M$102,8,0)</f>
        <v>117324</v>
      </c>
      <c r="K5" s="52">
        <f>VLOOKUP(A5,'[1]מכר חלב- שב"ס  (2)'!F4:N102,9,0)</f>
        <v>1450</v>
      </c>
      <c r="L5" s="52">
        <f>SUM(I5:K5)</f>
        <v>208724</v>
      </c>
      <c r="M5" s="40"/>
      <c r="N5" s="45"/>
      <c r="O5" s="85">
        <f>M5*L5</f>
        <v>0</v>
      </c>
    </row>
    <row r="6" spans="1:15" ht="23.25" x14ac:dyDescent="0.2">
      <c r="A6" s="13">
        <v>4100023</v>
      </c>
      <c r="B6" s="71">
        <v>2</v>
      </c>
      <c r="C6" s="1"/>
      <c r="D6" s="53" t="s">
        <v>14</v>
      </c>
      <c r="E6" s="54" t="s">
        <v>12</v>
      </c>
      <c r="F6" s="54">
        <v>284</v>
      </c>
      <c r="G6" s="55" t="s">
        <v>13</v>
      </c>
      <c r="H6" s="56"/>
      <c r="I6" s="57">
        <v>78048</v>
      </c>
      <c r="J6" s="57">
        <f>VLOOKUP(A6,'[1]מכר חלב- שב"ס  (2)'!F$4:M$102,8,0)</f>
        <v>31516</v>
      </c>
      <c r="K6" s="57">
        <f>VLOOKUP(A6,'[1]מכר חלב- שב"ס  (2)'!F6:N104,9,0)</f>
        <v>85183</v>
      </c>
      <c r="L6" s="57">
        <f t="shared" ref="L6:L62" si="0">SUM(I6:K6)</f>
        <v>194747</v>
      </c>
      <c r="M6" s="40"/>
      <c r="N6" s="46">
        <v>2.63</v>
      </c>
      <c r="O6" s="86">
        <f t="shared" ref="O6:O62" si="1">M6*L6</f>
        <v>0</v>
      </c>
    </row>
    <row r="7" spans="1:15" ht="23.25" x14ac:dyDescent="0.2">
      <c r="A7" s="13">
        <v>41000241</v>
      </c>
      <c r="B7" s="71">
        <v>3</v>
      </c>
      <c r="C7" s="1"/>
      <c r="D7" s="53" t="s">
        <v>15</v>
      </c>
      <c r="E7" s="54" t="s">
        <v>12</v>
      </c>
      <c r="F7" s="54">
        <v>284</v>
      </c>
      <c r="G7" s="55" t="s">
        <v>13</v>
      </c>
      <c r="H7" s="56"/>
      <c r="I7" s="57">
        <v>3264</v>
      </c>
      <c r="J7" s="57"/>
      <c r="K7" s="57"/>
      <c r="L7" s="57">
        <f t="shared" si="0"/>
        <v>3264</v>
      </c>
      <c r="M7" s="40"/>
      <c r="N7" s="46">
        <v>2.4900000000000002</v>
      </c>
      <c r="O7" s="86">
        <f t="shared" si="1"/>
        <v>0</v>
      </c>
    </row>
    <row r="8" spans="1:15" ht="23.25" x14ac:dyDescent="0.2">
      <c r="A8" s="13">
        <v>41000242</v>
      </c>
      <c r="B8" s="71">
        <v>4</v>
      </c>
      <c r="C8" s="1"/>
      <c r="D8" s="53" t="s">
        <v>94</v>
      </c>
      <c r="E8" s="54" t="s">
        <v>12</v>
      </c>
      <c r="F8" s="54">
        <v>284</v>
      </c>
      <c r="G8" s="55" t="s">
        <v>13</v>
      </c>
      <c r="H8" s="56"/>
      <c r="I8" s="57">
        <v>1656</v>
      </c>
      <c r="J8" s="57"/>
      <c r="K8" s="57">
        <v>6978</v>
      </c>
      <c r="L8" s="57">
        <f t="shared" si="0"/>
        <v>8634</v>
      </c>
      <c r="M8" s="40"/>
      <c r="N8" s="46">
        <v>2.63</v>
      </c>
      <c r="O8" s="86">
        <f t="shared" si="1"/>
        <v>0</v>
      </c>
    </row>
    <row r="9" spans="1:15" ht="23.25" x14ac:dyDescent="0.2">
      <c r="A9" s="13">
        <v>4100451</v>
      </c>
      <c r="B9" s="71">
        <v>5</v>
      </c>
      <c r="C9" s="1"/>
      <c r="D9" s="53" t="s">
        <v>16</v>
      </c>
      <c r="E9" s="54" t="s">
        <v>12</v>
      </c>
      <c r="F9" s="54">
        <v>284</v>
      </c>
      <c r="G9" s="55" t="s">
        <v>13</v>
      </c>
      <c r="H9" s="56"/>
      <c r="I9" s="57">
        <v>2556</v>
      </c>
      <c r="J9" s="57">
        <f>VLOOKUP(A9,'[1]מכר חלב- שב"ס  (2)'!F$4:M$102,8,0)</f>
        <v>1665</v>
      </c>
      <c r="K9" s="57">
        <f>VLOOKUP(A9,'[1]מכר חלב- שב"ס  (2)'!F7:N105,9,0)</f>
        <v>12060</v>
      </c>
      <c r="L9" s="57">
        <f>SUM(I9:K9)</f>
        <v>16281</v>
      </c>
      <c r="M9" s="40"/>
      <c r="N9" s="46">
        <v>2.4900000000000002</v>
      </c>
      <c r="O9" s="86">
        <f t="shared" si="1"/>
        <v>0</v>
      </c>
    </row>
    <row r="10" spans="1:15" ht="23.25" x14ac:dyDescent="0.2">
      <c r="A10" s="12">
        <v>4100031</v>
      </c>
      <c r="B10" s="71">
        <v>6</v>
      </c>
      <c r="C10" s="1"/>
      <c r="D10" s="53" t="s">
        <v>91</v>
      </c>
      <c r="E10" s="54" t="s">
        <v>12</v>
      </c>
      <c r="F10" s="54">
        <v>284</v>
      </c>
      <c r="G10" s="55" t="s">
        <v>13</v>
      </c>
      <c r="H10" s="56"/>
      <c r="I10" s="57">
        <v>39500</v>
      </c>
      <c r="J10" s="57"/>
      <c r="K10" s="58"/>
      <c r="L10" s="58">
        <f t="shared" si="0"/>
        <v>39500</v>
      </c>
      <c r="M10" s="40"/>
      <c r="N10" s="46"/>
      <c r="O10" s="86">
        <f t="shared" si="1"/>
        <v>0</v>
      </c>
    </row>
    <row r="11" spans="1:15" ht="23.25" x14ac:dyDescent="0.2">
      <c r="A11" s="12">
        <v>4101193</v>
      </c>
      <c r="B11" s="71">
        <v>7</v>
      </c>
      <c r="C11" s="1"/>
      <c r="D11" s="53" t="s">
        <v>17</v>
      </c>
      <c r="E11" s="54" t="s">
        <v>12</v>
      </c>
      <c r="F11" s="54">
        <v>284</v>
      </c>
      <c r="G11" s="55" t="s">
        <v>18</v>
      </c>
      <c r="H11" s="56"/>
      <c r="I11" s="57">
        <v>7695</v>
      </c>
      <c r="J11" s="57"/>
      <c r="K11" s="58"/>
      <c r="L11" s="58">
        <f t="shared" si="0"/>
        <v>7695</v>
      </c>
      <c r="M11" s="40"/>
      <c r="N11" s="46"/>
      <c r="O11" s="86">
        <f t="shared" si="1"/>
        <v>0</v>
      </c>
    </row>
    <row r="12" spans="1:15" ht="23.25" x14ac:dyDescent="0.2">
      <c r="A12" s="13">
        <v>4100021</v>
      </c>
      <c r="B12" s="71">
        <v>8</v>
      </c>
      <c r="C12" s="1"/>
      <c r="D12" s="53" t="s">
        <v>19</v>
      </c>
      <c r="E12" s="54" t="s">
        <v>12</v>
      </c>
      <c r="F12" s="54">
        <v>284</v>
      </c>
      <c r="G12" s="55" t="s">
        <v>13</v>
      </c>
      <c r="H12" s="56"/>
      <c r="I12" s="57">
        <v>48</v>
      </c>
      <c r="J12" s="57"/>
      <c r="K12" s="57">
        <v>108</v>
      </c>
      <c r="L12" s="57">
        <f t="shared" si="0"/>
        <v>156</v>
      </c>
      <c r="M12" s="40"/>
      <c r="N12" s="46">
        <v>6.12</v>
      </c>
      <c r="O12" s="86">
        <f t="shared" si="1"/>
        <v>0</v>
      </c>
    </row>
    <row r="13" spans="1:15" ht="23.25" x14ac:dyDescent="0.2">
      <c r="A13" s="12">
        <v>4101211</v>
      </c>
      <c r="B13" s="71">
        <v>9</v>
      </c>
      <c r="C13" s="1"/>
      <c r="D13" s="53" t="s">
        <v>20</v>
      </c>
      <c r="E13" s="54" t="s">
        <v>12</v>
      </c>
      <c r="F13" s="56"/>
      <c r="G13" s="55" t="s">
        <v>13</v>
      </c>
      <c r="H13" s="56"/>
      <c r="I13" s="57">
        <v>240</v>
      </c>
      <c r="J13" s="57"/>
      <c r="K13" s="58"/>
      <c r="L13" s="58">
        <f t="shared" si="0"/>
        <v>240</v>
      </c>
      <c r="M13" s="40"/>
      <c r="N13" s="46"/>
      <c r="O13" s="86">
        <f t="shared" si="1"/>
        <v>0</v>
      </c>
    </row>
    <row r="14" spans="1:15" ht="23.25" x14ac:dyDescent="0.2">
      <c r="A14" s="12">
        <v>4100211</v>
      </c>
      <c r="B14" s="71">
        <v>10</v>
      </c>
      <c r="C14" s="1"/>
      <c r="D14" s="53" t="s">
        <v>21</v>
      </c>
      <c r="E14" s="55" t="s">
        <v>12</v>
      </c>
      <c r="F14" s="54">
        <v>115</v>
      </c>
      <c r="G14" s="55" t="s">
        <v>22</v>
      </c>
      <c r="H14" s="59"/>
      <c r="I14" s="57">
        <v>3361</v>
      </c>
      <c r="J14" s="57"/>
      <c r="K14" s="58"/>
      <c r="L14" s="58">
        <f t="shared" si="0"/>
        <v>3361</v>
      </c>
      <c r="M14" s="40"/>
      <c r="N14" s="46"/>
      <c r="O14" s="86">
        <f t="shared" si="1"/>
        <v>0</v>
      </c>
    </row>
    <row r="15" spans="1:15" ht="23.25" x14ac:dyDescent="0.2">
      <c r="A15" s="12">
        <v>4100215</v>
      </c>
      <c r="B15" s="71">
        <v>11</v>
      </c>
      <c r="C15" s="1"/>
      <c r="D15" s="53" t="s">
        <v>23</v>
      </c>
      <c r="E15" s="55" t="s">
        <v>12</v>
      </c>
      <c r="F15" s="54">
        <v>115</v>
      </c>
      <c r="G15" s="55" t="s">
        <v>22</v>
      </c>
      <c r="H15" s="59"/>
      <c r="I15" s="57">
        <v>1335</v>
      </c>
      <c r="J15" s="57">
        <v>8</v>
      </c>
      <c r="K15" s="58"/>
      <c r="L15" s="58">
        <f t="shared" si="0"/>
        <v>1343</v>
      </c>
      <c r="M15" s="40"/>
      <c r="N15" s="46"/>
      <c r="O15" s="86">
        <f t="shared" si="1"/>
        <v>0</v>
      </c>
    </row>
    <row r="16" spans="1:15" ht="23.25" x14ac:dyDescent="0.2">
      <c r="A16" s="12">
        <v>4100221</v>
      </c>
      <c r="B16" s="71">
        <v>12</v>
      </c>
      <c r="C16" s="1"/>
      <c r="D16" s="53" t="s">
        <v>24</v>
      </c>
      <c r="E16" s="55" t="s">
        <v>12</v>
      </c>
      <c r="F16" s="54">
        <v>115</v>
      </c>
      <c r="G16" s="55" t="s">
        <v>22</v>
      </c>
      <c r="H16" s="59"/>
      <c r="I16" s="57">
        <v>6098</v>
      </c>
      <c r="J16" s="57"/>
      <c r="K16" s="58"/>
      <c r="L16" s="58">
        <f t="shared" si="0"/>
        <v>6098</v>
      </c>
      <c r="M16" s="40"/>
      <c r="N16" s="46"/>
      <c r="O16" s="86">
        <f t="shared" si="1"/>
        <v>0</v>
      </c>
    </row>
    <row r="17" spans="1:15" ht="23.25" x14ac:dyDescent="0.2">
      <c r="A17" s="12">
        <v>4100222</v>
      </c>
      <c r="B17" s="71">
        <v>13</v>
      </c>
      <c r="C17" s="1"/>
      <c r="D17" s="53" t="s">
        <v>25</v>
      </c>
      <c r="E17" s="55" t="s">
        <v>12</v>
      </c>
      <c r="F17" s="54">
        <v>115</v>
      </c>
      <c r="G17" s="55" t="s">
        <v>22</v>
      </c>
      <c r="H17" s="59"/>
      <c r="I17" s="57">
        <v>3886</v>
      </c>
      <c r="J17" s="57">
        <v>471</v>
      </c>
      <c r="K17" s="58"/>
      <c r="L17" s="58">
        <f t="shared" si="0"/>
        <v>4357</v>
      </c>
      <c r="M17" s="40"/>
      <c r="N17" s="46"/>
      <c r="O17" s="86">
        <f t="shared" si="1"/>
        <v>0</v>
      </c>
    </row>
    <row r="18" spans="1:15" s="14" customFormat="1" ht="23.25" x14ac:dyDescent="0.2">
      <c r="A18" s="13">
        <v>4100041</v>
      </c>
      <c r="B18" s="71">
        <v>14</v>
      </c>
      <c r="C18" s="1"/>
      <c r="D18" s="53" t="s">
        <v>26</v>
      </c>
      <c r="E18" s="55" t="s">
        <v>12</v>
      </c>
      <c r="F18" s="54">
        <v>115</v>
      </c>
      <c r="G18" s="55" t="s">
        <v>22</v>
      </c>
      <c r="H18" s="59"/>
      <c r="I18" s="57">
        <v>279480</v>
      </c>
      <c r="J18" s="57">
        <f>VLOOKUP(A18,'[1]מכר חלב- שב"ס  (2)'!F$4:M$102,8,0)</f>
        <v>12725</v>
      </c>
      <c r="K18" s="57">
        <f>VLOOKUP(A18,'[1]מכר חלב- שב"ס  (2)'!F15:N113,9,0)</f>
        <v>1248</v>
      </c>
      <c r="L18" s="57">
        <f t="shared" si="0"/>
        <v>293453</v>
      </c>
      <c r="M18" s="40"/>
      <c r="N18" s="46">
        <v>2.39</v>
      </c>
      <c r="O18" s="86">
        <f t="shared" si="1"/>
        <v>0</v>
      </c>
    </row>
    <row r="19" spans="1:15" ht="23.25" x14ac:dyDescent="0.2">
      <c r="A19" s="12">
        <v>4101221</v>
      </c>
      <c r="B19" s="71">
        <v>15</v>
      </c>
      <c r="C19" s="1"/>
      <c r="D19" s="53" t="s">
        <v>27</v>
      </c>
      <c r="E19" s="55" t="s">
        <v>12</v>
      </c>
      <c r="F19" s="54">
        <v>115</v>
      </c>
      <c r="G19" s="55" t="s">
        <v>22</v>
      </c>
      <c r="H19" s="59"/>
      <c r="I19" s="57">
        <v>156</v>
      </c>
      <c r="J19" s="57"/>
      <c r="K19" s="57"/>
      <c r="L19" s="58">
        <f t="shared" si="0"/>
        <v>156</v>
      </c>
      <c r="M19" s="40"/>
      <c r="N19" s="46"/>
      <c r="O19" s="86">
        <f t="shared" si="1"/>
        <v>0</v>
      </c>
    </row>
    <row r="20" spans="1:15" ht="23.25" x14ac:dyDescent="0.2">
      <c r="A20" s="12">
        <v>4101222</v>
      </c>
      <c r="B20" s="71">
        <v>16</v>
      </c>
      <c r="C20" s="1"/>
      <c r="D20" s="53" t="s">
        <v>28</v>
      </c>
      <c r="E20" s="55" t="s">
        <v>12</v>
      </c>
      <c r="F20" s="54">
        <v>116</v>
      </c>
      <c r="G20" s="55" t="s">
        <v>22</v>
      </c>
      <c r="H20" s="59"/>
      <c r="I20" s="57">
        <v>126</v>
      </c>
      <c r="J20" s="57"/>
      <c r="K20" s="57">
        <v>12</v>
      </c>
      <c r="L20" s="58">
        <f t="shared" si="0"/>
        <v>138</v>
      </c>
      <c r="M20" s="40"/>
      <c r="N20" s="46"/>
      <c r="O20" s="86">
        <f t="shared" si="1"/>
        <v>0</v>
      </c>
    </row>
    <row r="21" spans="1:15" ht="23.25" x14ac:dyDescent="0.2">
      <c r="A21" s="12">
        <v>4100054</v>
      </c>
      <c r="B21" s="71">
        <v>17</v>
      </c>
      <c r="C21" s="1"/>
      <c r="D21" s="53" t="s">
        <v>29</v>
      </c>
      <c r="E21" s="55" t="s">
        <v>12</v>
      </c>
      <c r="F21" s="54">
        <v>115</v>
      </c>
      <c r="G21" s="55" t="s">
        <v>30</v>
      </c>
      <c r="H21" s="59"/>
      <c r="I21" s="57">
        <v>240940</v>
      </c>
      <c r="J21" s="57">
        <f>VLOOKUP(A21,'[1]מכר חלב- שב"ס  (2)'!F$4:M$102,8,0)</f>
        <v>17694</v>
      </c>
      <c r="K21" s="57">
        <f>VLOOKUP(A21,'[1]מכר חלב- שב"ס  (2)'!F17:N115,9,0)</f>
        <v>1584</v>
      </c>
      <c r="L21" s="58">
        <f t="shared" si="0"/>
        <v>260218</v>
      </c>
      <c r="M21" s="40"/>
      <c r="N21" s="46">
        <v>3.44</v>
      </c>
      <c r="O21" s="86">
        <f t="shared" si="1"/>
        <v>0</v>
      </c>
    </row>
    <row r="22" spans="1:15" ht="23.25" x14ac:dyDescent="0.2">
      <c r="A22" s="12">
        <v>4100241</v>
      </c>
      <c r="B22" s="71">
        <v>18</v>
      </c>
      <c r="C22" s="1"/>
      <c r="D22" s="53" t="s">
        <v>31</v>
      </c>
      <c r="E22" s="55" t="s">
        <v>12</v>
      </c>
      <c r="F22" s="54">
        <v>115</v>
      </c>
      <c r="G22" s="55" t="s">
        <v>30</v>
      </c>
      <c r="H22" s="59"/>
      <c r="I22" s="57">
        <v>7265</v>
      </c>
      <c r="J22" s="57">
        <f>VLOOKUP(A22,'[1]מכר חלב- שב"ס  (2)'!F$4:M$102,8,0)</f>
        <v>293</v>
      </c>
      <c r="K22" s="57"/>
      <c r="L22" s="58">
        <f t="shared" si="0"/>
        <v>7558</v>
      </c>
      <c r="M22" s="40"/>
      <c r="N22" s="46">
        <v>24.8</v>
      </c>
      <c r="O22" s="86">
        <f t="shared" si="1"/>
        <v>0</v>
      </c>
    </row>
    <row r="23" spans="1:15" ht="25.5" x14ac:dyDescent="0.2">
      <c r="A23" s="12">
        <v>4101331</v>
      </c>
      <c r="B23" s="71">
        <v>19</v>
      </c>
      <c r="C23" s="1"/>
      <c r="D23" s="53" t="s">
        <v>32</v>
      </c>
      <c r="E23" s="60" t="s">
        <v>33</v>
      </c>
      <c r="F23" s="54">
        <v>115</v>
      </c>
      <c r="G23" s="55" t="s">
        <v>34</v>
      </c>
      <c r="H23" s="61" t="s">
        <v>35</v>
      </c>
      <c r="I23" s="57">
        <v>2746</v>
      </c>
      <c r="J23" s="57">
        <v>931</v>
      </c>
      <c r="K23" s="57">
        <v>13</v>
      </c>
      <c r="L23" s="58">
        <f t="shared" si="0"/>
        <v>3690</v>
      </c>
      <c r="M23" s="40"/>
      <c r="N23" s="46"/>
      <c r="O23" s="86">
        <f t="shared" si="1"/>
        <v>0</v>
      </c>
    </row>
    <row r="24" spans="1:15" ht="23.25" x14ac:dyDescent="0.2">
      <c r="A24" s="12">
        <v>4100061</v>
      </c>
      <c r="B24" s="71">
        <v>20</v>
      </c>
      <c r="C24" s="1"/>
      <c r="D24" s="53" t="s">
        <v>36</v>
      </c>
      <c r="E24" s="55" t="s">
        <v>12</v>
      </c>
      <c r="F24" s="54">
        <v>115</v>
      </c>
      <c r="G24" s="55" t="s">
        <v>22</v>
      </c>
      <c r="H24" s="59"/>
      <c r="I24" s="57">
        <v>2893408</v>
      </c>
      <c r="J24" s="57">
        <f>VLOOKUP(A24,'[1]מכר חלב- שב"ס  (2)'!F$4:M$102,8,0)</f>
        <v>219840</v>
      </c>
      <c r="K24" s="57">
        <f>VLOOKUP(A24,'[1]מכר חלב- שב"ס  (2)'!F20:N118,9,0)</f>
        <v>107976</v>
      </c>
      <c r="L24" s="58">
        <f t="shared" si="0"/>
        <v>3221224</v>
      </c>
      <c r="M24" s="40"/>
      <c r="N24" s="46">
        <v>0.56000000000000005</v>
      </c>
      <c r="O24" s="86">
        <f t="shared" si="1"/>
        <v>0</v>
      </c>
    </row>
    <row r="25" spans="1:15" ht="23.25" x14ac:dyDescent="0.2">
      <c r="A25" s="12">
        <v>4100071</v>
      </c>
      <c r="B25" s="71">
        <v>21</v>
      </c>
      <c r="C25" s="1"/>
      <c r="D25" s="53" t="s">
        <v>37</v>
      </c>
      <c r="E25" s="54" t="s">
        <v>12</v>
      </c>
      <c r="F25" s="54">
        <v>115</v>
      </c>
      <c r="G25" s="55" t="s">
        <v>30</v>
      </c>
      <c r="H25" s="59"/>
      <c r="I25" s="57">
        <v>249647</v>
      </c>
      <c r="J25" s="57">
        <f>VLOOKUP(A25,'[1]מכר חלב- שב"ס  (2)'!F$4:M$102,8,0)</f>
        <v>211111</v>
      </c>
      <c r="K25" s="57">
        <f>VLOOKUP(A25,'[1]מכר חלב- שב"ס  (2)'!F21:N119,9,0)</f>
        <v>99944</v>
      </c>
      <c r="L25" s="58">
        <f t="shared" si="0"/>
        <v>560702</v>
      </c>
      <c r="M25" s="40"/>
      <c r="N25" s="46">
        <v>1.47</v>
      </c>
      <c r="O25" s="86">
        <f t="shared" si="1"/>
        <v>0</v>
      </c>
    </row>
    <row r="26" spans="1:15" ht="23.25" x14ac:dyDescent="0.2">
      <c r="A26" s="12">
        <v>4100083</v>
      </c>
      <c r="B26" s="71">
        <v>22</v>
      </c>
      <c r="C26" s="1"/>
      <c r="D26" s="53" t="s">
        <v>38</v>
      </c>
      <c r="E26" s="55" t="s">
        <v>12</v>
      </c>
      <c r="F26" s="54">
        <v>115</v>
      </c>
      <c r="G26" s="55" t="s">
        <v>22</v>
      </c>
      <c r="H26" s="62"/>
      <c r="I26" s="57">
        <v>3717</v>
      </c>
      <c r="J26" s="57">
        <f>VLOOKUP(A26,'[1]מכר חלב- שב"ס  (2)'!F$4:M$102,8,0)</f>
        <v>3031</v>
      </c>
      <c r="K26" s="57">
        <f>VLOOKUP(A26,'[1]מכר חלב- שב"ס  (2)'!F22:N120,9,0)</f>
        <v>480</v>
      </c>
      <c r="L26" s="58">
        <f t="shared" si="0"/>
        <v>7228</v>
      </c>
      <c r="M26" s="40"/>
      <c r="N26" s="46"/>
      <c r="O26" s="86">
        <f t="shared" si="1"/>
        <v>0</v>
      </c>
    </row>
    <row r="27" spans="1:15" ht="23.25" x14ac:dyDescent="0.2">
      <c r="A27" s="12">
        <v>4100324</v>
      </c>
      <c r="B27" s="71">
        <v>23</v>
      </c>
      <c r="C27" s="1"/>
      <c r="D27" s="53" t="s">
        <v>39</v>
      </c>
      <c r="E27" s="55" t="s">
        <v>12</v>
      </c>
      <c r="F27" s="54">
        <v>115</v>
      </c>
      <c r="G27" s="55"/>
      <c r="H27" s="62"/>
      <c r="I27" s="57">
        <v>316</v>
      </c>
      <c r="J27" s="57"/>
      <c r="K27" s="57">
        <v>91</v>
      </c>
      <c r="L27" s="58">
        <f t="shared" si="0"/>
        <v>407</v>
      </c>
      <c r="M27" s="40"/>
      <c r="N27" s="46"/>
      <c r="O27" s="86">
        <f t="shared" si="1"/>
        <v>0</v>
      </c>
    </row>
    <row r="28" spans="1:15" ht="23.25" x14ac:dyDescent="0.2">
      <c r="A28" s="12">
        <v>4100261</v>
      </c>
      <c r="B28" s="71">
        <v>24</v>
      </c>
      <c r="C28" s="1"/>
      <c r="D28" s="63" t="s">
        <v>40</v>
      </c>
      <c r="E28" s="55" t="s">
        <v>12</v>
      </c>
      <c r="F28" s="54">
        <v>323</v>
      </c>
      <c r="G28" s="55" t="s">
        <v>41</v>
      </c>
      <c r="H28" s="64"/>
      <c r="I28" s="57">
        <v>290880</v>
      </c>
      <c r="J28" s="57">
        <f>VLOOKUP(A28,'[1]מכר חלב- שב"ס  (2)'!F$4:M$102,8,0)</f>
        <v>35904</v>
      </c>
      <c r="K28" s="57">
        <f>VLOOKUP(A28,'[1]מכר חלב- שב"ס  (2)'!F24:N122,9,0)</f>
        <v>1728</v>
      </c>
      <c r="L28" s="58">
        <f t="shared" si="0"/>
        <v>328512</v>
      </c>
      <c r="M28" s="40"/>
      <c r="N28" s="46"/>
      <c r="O28" s="86">
        <f t="shared" si="1"/>
        <v>0</v>
      </c>
    </row>
    <row r="29" spans="1:15" ht="23.25" x14ac:dyDescent="0.2">
      <c r="A29" s="13">
        <v>4100273</v>
      </c>
      <c r="B29" s="71">
        <v>25</v>
      </c>
      <c r="C29" s="1"/>
      <c r="D29" s="53" t="s">
        <v>42</v>
      </c>
      <c r="E29" s="54" t="s">
        <v>12</v>
      </c>
      <c r="F29" s="54">
        <v>323</v>
      </c>
      <c r="G29" s="55" t="s">
        <v>41</v>
      </c>
      <c r="H29" s="56"/>
      <c r="I29" s="57">
        <v>1260</v>
      </c>
      <c r="J29" s="57">
        <f>VLOOKUP(A29,'[1]מכר חלב- שב"ס  (2)'!F$4:M$102,8,0)</f>
        <v>412</v>
      </c>
      <c r="K29" s="57">
        <f>VLOOKUP(A29,'[1]מכר חלב- שב"ס  (2)'!F25:N123,9,0)</f>
        <v>45</v>
      </c>
      <c r="L29" s="57">
        <f t="shared" si="0"/>
        <v>1717</v>
      </c>
      <c r="M29" s="40"/>
      <c r="N29" s="46">
        <v>2.4</v>
      </c>
      <c r="O29" s="86">
        <f t="shared" si="1"/>
        <v>0</v>
      </c>
    </row>
    <row r="30" spans="1:15" ht="23.25" x14ac:dyDescent="0.2">
      <c r="A30" s="12">
        <v>4101171</v>
      </c>
      <c r="B30" s="71">
        <v>26</v>
      </c>
      <c r="C30" s="1"/>
      <c r="D30" s="53" t="s">
        <v>43</v>
      </c>
      <c r="E30" s="55" t="s">
        <v>12</v>
      </c>
      <c r="F30" s="54"/>
      <c r="G30" s="55" t="s">
        <v>18</v>
      </c>
      <c r="H30" s="64"/>
      <c r="I30" s="57">
        <v>5712</v>
      </c>
      <c r="J30" s="57"/>
      <c r="K30" s="58">
        <f>VLOOKUP(A30,'[1]מכר חלב- שב"ס  (2)'!F26:N124,9,0)</f>
        <v>684</v>
      </c>
      <c r="L30" s="58">
        <f t="shared" si="0"/>
        <v>6396</v>
      </c>
      <c r="M30" s="40"/>
      <c r="N30" s="46"/>
      <c r="O30" s="86">
        <f t="shared" si="1"/>
        <v>0</v>
      </c>
    </row>
    <row r="31" spans="1:15" ht="23.25" x14ac:dyDescent="0.2">
      <c r="A31" s="12">
        <v>4100471</v>
      </c>
      <c r="B31" s="71">
        <v>27</v>
      </c>
      <c r="C31" s="1"/>
      <c r="D31" s="53" t="s">
        <v>44</v>
      </c>
      <c r="E31" s="55" t="s">
        <v>12</v>
      </c>
      <c r="F31" s="54">
        <v>1361</v>
      </c>
      <c r="G31" s="55" t="s">
        <v>13</v>
      </c>
      <c r="H31" s="64"/>
      <c r="I31" s="57">
        <v>2420</v>
      </c>
      <c r="J31" s="57">
        <v>1783</v>
      </c>
      <c r="K31" s="58">
        <v>841</v>
      </c>
      <c r="L31" s="58">
        <f t="shared" si="0"/>
        <v>5044</v>
      </c>
      <c r="M31" s="40"/>
      <c r="N31" s="46"/>
      <c r="O31" s="86">
        <f t="shared" si="1"/>
        <v>0</v>
      </c>
    </row>
    <row r="32" spans="1:15" ht="23.25" x14ac:dyDescent="0.2">
      <c r="A32" s="15">
        <v>4100478</v>
      </c>
      <c r="B32" s="71">
        <v>28</v>
      </c>
      <c r="C32" s="1"/>
      <c r="D32" s="53" t="s">
        <v>45</v>
      </c>
      <c r="E32" s="55" t="s">
        <v>33</v>
      </c>
      <c r="F32" s="54">
        <v>1361</v>
      </c>
      <c r="G32" s="55" t="s">
        <v>13</v>
      </c>
      <c r="H32" s="64"/>
      <c r="I32" s="57">
        <v>113</v>
      </c>
      <c r="J32" s="57">
        <v>40</v>
      </c>
      <c r="K32" s="58"/>
      <c r="L32" s="58">
        <f t="shared" si="0"/>
        <v>153</v>
      </c>
      <c r="M32" s="40"/>
      <c r="N32" s="46"/>
      <c r="O32" s="86">
        <f t="shared" si="1"/>
        <v>0</v>
      </c>
    </row>
    <row r="33" spans="1:15" ht="23.25" x14ac:dyDescent="0.2">
      <c r="A33" s="12">
        <v>4100483</v>
      </c>
      <c r="B33" s="71">
        <v>29</v>
      </c>
      <c r="C33" s="1"/>
      <c r="D33" s="65" t="s">
        <v>46</v>
      </c>
      <c r="E33" s="55" t="s">
        <v>33</v>
      </c>
      <c r="F33" s="54">
        <v>1361</v>
      </c>
      <c r="G33" s="55" t="s">
        <v>47</v>
      </c>
      <c r="H33" s="64"/>
      <c r="I33" s="57">
        <v>837</v>
      </c>
      <c r="J33" s="57">
        <v>214</v>
      </c>
      <c r="K33" s="58"/>
      <c r="L33" s="58">
        <f t="shared" si="0"/>
        <v>1051</v>
      </c>
      <c r="M33" s="40"/>
      <c r="N33" s="46"/>
      <c r="O33" s="86">
        <f t="shared" si="1"/>
        <v>0</v>
      </c>
    </row>
    <row r="34" spans="1:15" ht="23.25" x14ac:dyDescent="0.2">
      <c r="A34" s="12">
        <v>4100480</v>
      </c>
      <c r="B34" s="71">
        <v>30</v>
      </c>
      <c r="C34" s="1"/>
      <c r="D34" s="53" t="s">
        <v>48</v>
      </c>
      <c r="E34" s="55" t="s">
        <v>33</v>
      </c>
      <c r="F34" s="54">
        <v>1361</v>
      </c>
      <c r="G34" s="55" t="s">
        <v>47</v>
      </c>
      <c r="H34" s="64"/>
      <c r="I34" s="57">
        <v>215</v>
      </c>
      <c r="J34" s="57">
        <f>VLOOKUP(A34,'[1]מכר חלב- שב"ס  (2)'!F$4:M$102,8,0)</f>
        <v>99</v>
      </c>
      <c r="K34" s="58">
        <f>VLOOKUP(A34,'[1]מכר חלב- שב"ס  (2)'!F31:N129,9,0)</f>
        <v>2</v>
      </c>
      <c r="L34" s="58">
        <f t="shared" si="0"/>
        <v>316</v>
      </c>
      <c r="M34" s="40"/>
      <c r="N34" s="46"/>
      <c r="O34" s="86">
        <f t="shared" si="1"/>
        <v>0</v>
      </c>
    </row>
    <row r="35" spans="1:15" ht="23.25" x14ac:dyDescent="0.2">
      <c r="A35" s="15">
        <v>4101251</v>
      </c>
      <c r="B35" s="71">
        <v>31</v>
      </c>
      <c r="C35" s="1"/>
      <c r="D35" s="53" t="s">
        <v>49</v>
      </c>
      <c r="E35" s="55" t="s">
        <v>33</v>
      </c>
      <c r="F35" s="54">
        <v>1361</v>
      </c>
      <c r="G35" s="55" t="s">
        <v>47</v>
      </c>
      <c r="H35" s="64"/>
      <c r="I35" s="57">
        <v>749</v>
      </c>
      <c r="J35" s="57">
        <v>214</v>
      </c>
      <c r="K35" s="58">
        <v>4</v>
      </c>
      <c r="L35" s="58">
        <f t="shared" si="0"/>
        <v>967</v>
      </c>
      <c r="M35" s="40"/>
      <c r="N35" s="46"/>
      <c r="O35" s="86">
        <f t="shared" si="1"/>
        <v>0</v>
      </c>
    </row>
    <row r="36" spans="1:15" ht="23.25" x14ac:dyDescent="0.2">
      <c r="A36" s="12">
        <v>4100304</v>
      </c>
      <c r="B36" s="71">
        <v>32</v>
      </c>
      <c r="C36" s="1"/>
      <c r="D36" s="53" t="s">
        <v>50</v>
      </c>
      <c r="E36" s="60" t="s">
        <v>12</v>
      </c>
      <c r="F36" s="54">
        <v>1361</v>
      </c>
      <c r="G36" s="55" t="s">
        <v>47</v>
      </c>
      <c r="H36" s="54"/>
      <c r="I36" s="57">
        <v>3512</v>
      </c>
      <c r="J36" s="57">
        <f>VLOOKUP(A36,'[1]מכר חלב- שב"ס  (2)'!F$4:M$102,8,0)</f>
        <v>1566</v>
      </c>
      <c r="K36" s="58">
        <v>776</v>
      </c>
      <c r="L36" s="58">
        <f t="shared" si="0"/>
        <v>5854</v>
      </c>
      <c r="M36" s="40"/>
      <c r="N36" s="46"/>
      <c r="O36" s="86">
        <f t="shared" si="1"/>
        <v>0</v>
      </c>
    </row>
    <row r="37" spans="1:15" ht="23.25" x14ac:dyDescent="0.2">
      <c r="A37" s="12">
        <v>4100312</v>
      </c>
      <c r="B37" s="71">
        <v>33</v>
      </c>
      <c r="C37" s="1"/>
      <c r="D37" s="53" t="s">
        <v>51</v>
      </c>
      <c r="E37" s="60" t="s">
        <v>12</v>
      </c>
      <c r="F37" s="54">
        <v>1361</v>
      </c>
      <c r="G37" s="55" t="s">
        <v>47</v>
      </c>
      <c r="H37" s="54"/>
      <c r="I37" s="57">
        <v>235</v>
      </c>
      <c r="J37" s="57"/>
      <c r="K37" s="58"/>
      <c r="L37" s="58">
        <f t="shared" si="0"/>
        <v>235</v>
      </c>
      <c r="M37" s="40"/>
      <c r="N37" s="46"/>
      <c r="O37" s="86">
        <f t="shared" si="1"/>
        <v>0</v>
      </c>
    </row>
    <row r="38" spans="1:15" ht="25.5" x14ac:dyDescent="0.2">
      <c r="A38" s="12">
        <v>4100173</v>
      </c>
      <c r="B38" s="71">
        <v>34</v>
      </c>
      <c r="C38" s="1"/>
      <c r="D38" s="69" t="s">
        <v>52</v>
      </c>
      <c r="E38" s="54" t="s">
        <v>12</v>
      </c>
      <c r="F38" s="54"/>
      <c r="G38" s="55" t="s">
        <v>22</v>
      </c>
      <c r="H38" s="64"/>
      <c r="I38" s="57">
        <v>31500</v>
      </c>
      <c r="J38" s="57">
        <f>VLOOKUP(A38,'[1]מכר חלב- שב"ס  (2)'!F$4:M$102,8,0)</f>
        <v>12548</v>
      </c>
      <c r="K38" s="58">
        <v>1008</v>
      </c>
      <c r="L38" s="58">
        <f t="shared" si="0"/>
        <v>45056</v>
      </c>
      <c r="M38" s="40"/>
      <c r="N38" s="46"/>
      <c r="O38" s="86">
        <f t="shared" si="1"/>
        <v>0</v>
      </c>
    </row>
    <row r="39" spans="1:15" ht="23.25" x14ac:dyDescent="0.2">
      <c r="A39" s="12">
        <v>4100175</v>
      </c>
      <c r="B39" s="71">
        <v>35</v>
      </c>
      <c r="C39" s="1"/>
      <c r="D39" s="66" t="s">
        <v>53</v>
      </c>
      <c r="E39" s="54" t="s">
        <v>12</v>
      </c>
      <c r="F39" s="54"/>
      <c r="G39" s="55" t="s">
        <v>54</v>
      </c>
      <c r="H39" s="64"/>
      <c r="I39" s="57">
        <v>58916</v>
      </c>
      <c r="J39" s="57">
        <v>10040</v>
      </c>
      <c r="K39" s="58">
        <v>11224</v>
      </c>
      <c r="L39" s="58">
        <f t="shared" si="0"/>
        <v>80180</v>
      </c>
      <c r="M39" s="40"/>
      <c r="N39" s="46"/>
      <c r="O39" s="86">
        <f t="shared" si="1"/>
        <v>0</v>
      </c>
    </row>
    <row r="40" spans="1:15" ht="23.25" x14ac:dyDescent="0.2">
      <c r="A40" s="12">
        <v>4101151</v>
      </c>
      <c r="B40" s="71">
        <v>36</v>
      </c>
      <c r="C40" s="1"/>
      <c r="D40" s="53" t="s">
        <v>55</v>
      </c>
      <c r="E40" s="54" t="s">
        <v>12</v>
      </c>
      <c r="F40" s="54"/>
      <c r="G40" s="55" t="s">
        <v>22</v>
      </c>
      <c r="H40" s="64"/>
      <c r="I40" s="57">
        <v>19756</v>
      </c>
      <c r="J40" s="57"/>
      <c r="K40" s="58"/>
      <c r="L40" s="58">
        <f t="shared" si="0"/>
        <v>19756</v>
      </c>
      <c r="M40" s="40"/>
      <c r="N40" s="46"/>
      <c r="O40" s="86">
        <f t="shared" si="1"/>
        <v>0</v>
      </c>
    </row>
    <row r="41" spans="1:15" ht="23.25" x14ac:dyDescent="0.2">
      <c r="A41" s="12">
        <v>4100103</v>
      </c>
      <c r="B41" s="71">
        <v>37</v>
      </c>
      <c r="C41" s="1"/>
      <c r="D41" s="66" t="s">
        <v>56</v>
      </c>
      <c r="E41" s="54" t="s">
        <v>12</v>
      </c>
      <c r="F41" s="54"/>
      <c r="G41" s="55" t="s">
        <v>22</v>
      </c>
      <c r="H41" s="64"/>
      <c r="I41" s="57">
        <v>125508</v>
      </c>
      <c r="J41" s="57">
        <v>146740</v>
      </c>
      <c r="K41" s="58">
        <v>79300</v>
      </c>
      <c r="L41" s="58">
        <f t="shared" si="0"/>
        <v>351548</v>
      </c>
      <c r="M41" s="40"/>
      <c r="N41" s="46">
        <v>1.36</v>
      </c>
      <c r="O41" s="86">
        <f t="shared" si="1"/>
        <v>0</v>
      </c>
    </row>
    <row r="42" spans="1:15" ht="23.25" x14ac:dyDescent="0.2">
      <c r="A42" s="12">
        <v>4100162</v>
      </c>
      <c r="B42" s="71">
        <v>38</v>
      </c>
      <c r="C42" s="1"/>
      <c r="D42" s="66" t="s">
        <v>57</v>
      </c>
      <c r="E42" s="54" t="s">
        <v>12</v>
      </c>
      <c r="F42" s="54"/>
      <c r="G42" s="55" t="s">
        <v>54</v>
      </c>
      <c r="H42" s="64"/>
      <c r="I42" s="57">
        <v>825360</v>
      </c>
      <c r="J42" s="57">
        <v>35400</v>
      </c>
      <c r="K42" s="58">
        <v>3396</v>
      </c>
      <c r="L42" s="58">
        <f t="shared" si="0"/>
        <v>864156</v>
      </c>
      <c r="M42" s="40"/>
      <c r="N42" s="46">
        <v>0.94</v>
      </c>
      <c r="O42" s="86">
        <f t="shared" si="1"/>
        <v>0</v>
      </c>
    </row>
    <row r="43" spans="1:15" ht="25.5" x14ac:dyDescent="0.2">
      <c r="A43" s="12">
        <v>4100163</v>
      </c>
      <c r="B43" s="71">
        <v>39</v>
      </c>
      <c r="C43" s="1"/>
      <c r="D43" s="69" t="s">
        <v>58</v>
      </c>
      <c r="E43" s="54" t="s">
        <v>12</v>
      </c>
      <c r="F43" s="54"/>
      <c r="G43" s="55" t="s">
        <v>22</v>
      </c>
      <c r="H43" s="64"/>
      <c r="I43" s="57">
        <v>61444</v>
      </c>
      <c r="J43" s="57"/>
      <c r="K43" s="58">
        <v>3480</v>
      </c>
      <c r="L43" s="58">
        <f t="shared" si="0"/>
        <v>64924</v>
      </c>
      <c r="M43" s="40"/>
      <c r="N43" s="46"/>
      <c r="O43" s="86">
        <f t="shared" si="1"/>
        <v>0</v>
      </c>
    </row>
    <row r="44" spans="1:15" ht="23.25" x14ac:dyDescent="0.2">
      <c r="A44" s="12">
        <v>4100115</v>
      </c>
      <c r="B44" s="71">
        <v>40</v>
      </c>
      <c r="C44" s="1"/>
      <c r="D44" s="53" t="s">
        <v>59</v>
      </c>
      <c r="E44" s="55" t="s">
        <v>12</v>
      </c>
      <c r="F44" s="54"/>
      <c r="G44" s="55" t="s">
        <v>22</v>
      </c>
      <c r="H44" s="64"/>
      <c r="I44" s="57">
        <v>36792</v>
      </c>
      <c r="J44" s="57">
        <f>VLOOKUP(A44,'[1]מכר חלב- שב"ס  (2)'!F$4:M$102,8,0)</f>
        <v>6732</v>
      </c>
      <c r="K44" s="58">
        <v>3960</v>
      </c>
      <c r="L44" s="58">
        <f t="shared" si="0"/>
        <v>47484</v>
      </c>
      <c r="M44" s="40"/>
      <c r="N44" s="46"/>
      <c r="O44" s="86">
        <f t="shared" si="1"/>
        <v>0</v>
      </c>
    </row>
    <row r="45" spans="1:15" ht="23.25" x14ac:dyDescent="0.2">
      <c r="A45" s="12">
        <v>4101261</v>
      </c>
      <c r="B45" s="71">
        <v>41</v>
      </c>
      <c r="C45" s="1"/>
      <c r="D45" s="53" t="s">
        <v>60</v>
      </c>
      <c r="E45" s="55" t="s">
        <v>33</v>
      </c>
      <c r="F45" s="54">
        <v>285</v>
      </c>
      <c r="G45" s="55" t="s">
        <v>22</v>
      </c>
      <c r="H45" s="64"/>
      <c r="I45" s="57">
        <v>1649</v>
      </c>
      <c r="J45" s="57"/>
      <c r="K45" s="58">
        <f>VLOOKUP(A45,'[1]מכר חלב- שב"ס  (2)'!F41:N139,9,0)</f>
        <v>5</v>
      </c>
      <c r="L45" s="58">
        <f t="shared" si="0"/>
        <v>1654</v>
      </c>
      <c r="M45" s="40"/>
      <c r="N45" s="46"/>
      <c r="O45" s="86">
        <f t="shared" si="1"/>
        <v>0</v>
      </c>
    </row>
    <row r="46" spans="1:15" s="14" customFormat="1" ht="23.25" x14ac:dyDescent="0.2">
      <c r="A46" s="13">
        <v>4100152</v>
      </c>
      <c r="B46" s="71">
        <v>42</v>
      </c>
      <c r="C46" s="1"/>
      <c r="D46" s="53" t="s">
        <v>61</v>
      </c>
      <c r="E46" s="55" t="s">
        <v>12</v>
      </c>
      <c r="F46" s="54">
        <v>285</v>
      </c>
      <c r="G46" s="55" t="s">
        <v>13</v>
      </c>
      <c r="H46" s="59"/>
      <c r="I46" s="57">
        <v>883316</v>
      </c>
      <c r="J46" s="57">
        <f>VLOOKUP(A46,'[1]מכר חלב- שב"ס  (2)'!F$4:M$102,8,0)</f>
        <v>720</v>
      </c>
      <c r="K46" s="57">
        <f>VLOOKUP(A46,'[1]מכר חלב- שב"ס  (2)'!F42:N140,9,0)</f>
        <v>1296</v>
      </c>
      <c r="L46" s="57">
        <f t="shared" si="0"/>
        <v>885332</v>
      </c>
      <c r="M46" s="40"/>
      <c r="N46" s="46">
        <v>0.46</v>
      </c>
      <c r="O46" s="86">
        <f t="shared" si="1"/>
        <v>0</v>
      </c>
    </row>
    <row r="47" spans="1:15" s="14" customFormat="1" ht="23.25" x14ac:dyDescent="0.2">
      <c r="A47" s="13">
        <v>4100091</v>
      </c>
      <c r="B47" s="71">
        <v>43</v>
      </c>
      <c r="C47" s="1"/>
      <c r="D47" s="53" t="s">
        <v>62</v>
      </c>
      <c r="E47" s="55" t="s">
        <v>12</v>
      </c>
      <c r="F47" s="54">
        <v>285</v>
      </c>
      <c r="G47" s="55" t="s">
        <v>13</v>
      </c>
      <c r="H47" s="59"/>
      <c r="I47" s="57">
        <v>85608</v>
      </c>
      <c r="J47" s="57"/>
      <c r="K47" s="57"/>
      <c r="L47" s="57">
        <f t="shared" si="0"/>
        <v>85608</v>
      </c>
      <c r="M47" s="40"/>
      <c r="N47" s="46">
        <v>0.55000000000000004</v>
      </c>
      <c r="O47" s="86">
        <f t="shared" si="1"/>
        <v>0</v>
      </c>
    </row>
    <row r="48" spans="1:15" ht="23.25" x14ac:dyDescent="0.2">
      <c r="A48" s="13">
        <v>4100332</v>
      </c>
      <c r="B48" s="71">
        <v>44</v>
      </c>
      <c r="C48" s="1"/>
      <c r="D48" s="53" t="s">
        <v>63</v>
      </c>
      <c r="E48" s="55" t="s">
        <v>12</v>
      </c>
      <c r="F48" s="54">
        <v>285</v>
      </c>
      <c r="G48" s="55" t="s">
        <v>13</v>
      </c>
      <c r="H48" s="54"/>
      <c r="I48" s="57">
        <v>100548</v>
      </c>
      <c r="J48" s="57">
        <f>VLOOKUP(A48,'[1]מכר חלב- שב"ס  (2)'!F$4:M$102,8,0)</f>
        <v>4108</v>
      </c>
      <c r="K48" s="57"/>
      <c r="L48" s="57">
        <f t="shared" si="0"/>
        <v>104656</v>
      </c>
      <c r="M48" s="40"/>
      <c r="N48" s="46">
        <v>0.74</v>
      </c>
      <c r="O48" s="86">
        <f t="shared" si="1"/>
        <v>0</v>
      </c>
    </row>
    <row r="49" spans="1:15" ht="23.25" x14ac:dyDescent="0.2">
      <c r="A49" s="12">
        <v>4100405</v>
      </c>
      <c r="B49" s="71">
        <v>45</v>
      </c>
      <c r="C49" s="1"/>
      <c r="D49" s="53" t="s">
        <v>64</v>
      </c>
      <c r="E49" s="55" t="s">
        <v>12</v>
      </c>
      <c r="F49" s="54">
        <v>285</v>
      </c>
      <c r="G49" s="55" t="s">
        <v>22</v>
      </c>
      <c r="H49" s="64" t="s">
        <v>65</v>
      </c>
      <c r="I49" s="57">
        <v>34512</v>
      </c>
      <c r="J49" s="57">
        <v>8096</v>
      </c>
      <c r="K49" s="58">
        <v>2532</v>
      </c>
      <c r="L49" s="58">
        <f t="shared" si="0"/>
        <v>45140</v>
      </c>
      <c r="M49" s="40"/>
      <c r="N49" s="46"/>
      <c r="O49" s="86">
        <f t="shared" si="1"/>
        <v>0</v>
      </c>
    </row>
    <row r="50" spans="1:15" ht="23.25" x14ac:dyDescent="0.2">
      <c r="A50" s="12">
        <v>41001013</v>
      </c>
      <c r="B50" s="71">
        <v>46</v>
      </c>
      <c r="C50" s="1"/>
      <c r="D50" s="53" t="s">
        <v>66</v>
      </c>
      <c r="E50" s="55" t="s">
        <v>12</v>
      </c>
      <c r="F50" s="54">
        <v>286</v>
      </c>
      <c r="G50" s="55" t="s">
        <v>54</v>
      </c>
      <c r="H50" s="64"/>
      <c r="I50" s="57">
        <v>88</v>
      </c>
      <c r="J50" s="57"/>
      <c r="K50" s="58"/>
      <c r="L50" s="58">
        <f t="shared" si="0"/>
        <v>88</v>
      </c>
      <c r="M50" s="40"/>
      <c r="N50" s="46"/>
      <c r="O50" s="86">
        <f t="shared" si="1"/>
        <v>0</v>
      </c>
    </row>
    <row r="51" spans="1:15" ht="23.25" x14ac:dyDescent="0.2">
      <c r="A51" s="12">
        <v>41001014</v>
      </c>
      <c r="B51" s="71">
        <v>47</v>
      </c>
      <c r="C51" s="1"/>
      <c r="D51" s="53" t="s">
        <v>67</v>
      </c>
      <c r="E51" s="55" t="s">
        <v>12</v>
      </c>
      <c r="F51" s="54">
        <v>285</v>
      </c>
      <c r="G51" s="55" t="s">
        <v>22</v>
      </c>
      <c r="H51" s="64"/>
      <c r="I51" s="57">
        <v>121</v>
      </c>
      <c r="J51" s="57"/>
      <c r="K51" s="58">
        <f>VLOOKUP(A51,'[1]מכר חלב- שב"ס  (2)'!F48:N146,9,0)</f>
        <v>48</v>
      </c>
      <c r="L51" s="58">
        <f t="shared" si="0"/>
        <v>169</v>
      </c>
      <c r="M51" s="40"/>
      <c r="N51" s="46"/>
      <c r="O51" s="86">
        <f t="shared" si="1"/>
        <v>0</v>
      </c>
    </row>
    <row r="52" spans="1:15" ht="23.25" x14ac:dyDescent="0.2">
      <c r="A52" s="12">
        <v>4100441</v>
      </c>
      <c r="B52" s="71">
        <v>48</v>
      </c>
      <c r="C52" s="1"/>
      <c r="D52" s="53" t="s">
        <v>68</v>
      </c>
      <c r="E52" s="55" t="s">
        <v>12</v>
      </c>
      <c r="F52" s="54">
        <v>285</v>
      </c>
      <c r="G52" s="55" t="s">
        <v>22</v>
      </c>
      <c r="H52" s="64"/>
      <c r="I52" s="57">
        <v>514</v>
      </c>
      <c r="J52" s="57">
        <f>VLOOKUP(A52,'[1]מכר חלב- שב"ס  (2)'!F$4:M$102,8,0)</f>
        <v>737</v>
      </c>
      <c r="K52" s="58">
        <v>1380</v>
      </c>
      <c r="L52" s="58">
        <f t="shared" si="0"/>
        <v>2631</v>
      </c>
      <c r="M52" s="40"/>
      <c r="N52" s="46"/>
      <c r="O52" s="86">
        <f t="shared" si="1"/>
        <v>0</v>
      </c>
    </row>
    <row r="53" spans="1:15" ht="23.25" x14ac:dyDescent="0.2">
      <c r="A53" s="12">
        <v>41001122</v>
      </c>
      <c r="B53" s="71">
        <v>49</v>
      </c>
      <c r="C53" s="1"/>
      <c r="D53" s="65" t="s">
        <v>69</v>
      </c>
      <c r="E53" s="55" t="s">
        <v>12</v>
      </c>
      <c r="F53" s="54">
        <v>285</v>
      </c>
      <c r="G53" s="55" t="s">
        <v>13</v>
      </c>
      <c r="H53" s="64"/>
      <c r="I53" s="57">
        <v>21680</v>
      </c>
      <c r="J53" s="57">
        <f>VLOOKUP(A53,'[1]מכר חלב- שב"ס  (2)'!F$4:M$102,8,0)</f>
        <v>11315</v>
      </c>
      <c r="K53" s="58">
        <v>9560</v>
      </c>
      <c r="L53" s="58">
        <f t="shared" si="0"/>
        <v>42555</v>
      </c>
      <c r="M53" s="40"/>
      <c r="N53" s="46"/>
      <c r="O53" s="86">
        <f t="shared" si="1"/>
        <v>0</v>
      </c>
    </row>
    <row r="54" spans="1:15" ht="23.25" x14ac:dyDescent="0.2">
      <c r="A54" s="12">
        <v>4100344</v>
      </c>
      <c r="B54" s="71">
        <v>50</v>
      </c>
      <c r="C54" s="1"/>
      <c r="D54" s="53" t="s">
        <v>70</v>
      </c>
      <c r="E54" s="55" t="s">
        <v>12</v>
      </c>
      <c r="F54" s="67"/>
      <c r="G54" s="55" t="s">
        <v>47</v>
      </c>
      <c r="H54" s="54"/>
      <c r="I54" s="57">
        <v>325</v>
      </c>
      <c r="J54" s="57">
        <f>VLOOKUP(A54,'[1]מכר חלב- שב"ס  (2)'!F$4:M$102,8,0)</f>
        <v>1511</v>
      </c>
      <c r="K54" s="58">
        <v>1540</v>
      </c>
      <c r="L54" s="58">
        <f t="shared" si="0"/>
        <v>3376</v>
      </c>
      <c r="M54" s="40"/>
      <c r="N54" s="46"/>
      <c r="O54" s="86">
        <f t="shared" si="1"/>
        <v>0</v>
      </c>
    </row>
    <row r="55" spans="1:15" ht="23.25" x14ac:dyDescent="0.2">
      <c r="A55" s="12">
        <v>4100127</v>
      </c>
      <c r="B55" s="71">
        <v>51</v>
      </c>
      <c r="C55" s="1"/>
      <c r="D55" s="53" t="s">
        <v>71</v>
      </c>
      <c r="E55" s="55" t="s">
        <v>12</v>
      </c>
      <c r="F55" s="67"/>
      <c r="G55" s="55" t="s">
        <v>47</v>
      </c>
      <c r="H55" s="54"/>
      <c r="I55" s="57">
        <v>4510</v>
      </c>
      <c r="J55" s="57">
        <f>VLOOKUP(A55,'[1]מכר חלב- שב"ס  (2)'!F$4:M$102,8,0)</f>
        <v>2087</v>
      </c>
      <c r="K55" s="58">
        <v>20174</v>
      </c>
      <c r="L55" s="58">
        <f t="shared" si="0"/>
        <v>26771</v>
      </c>
      <c r="M55" s="40"/>
      <c r="N55" s="46"/>
      <c r="O55" s="86">
        <f t="shared" si="1"/>
        <v>0</v>
      </c>
    </row>
    <row r="56" spans="1:15" ht="25.5" x14ac:dyDescent="0.2">
      <c r="A56" s="12">
        <v>4100354</v>
      </c>
      <c r="B56" s="71">
        <v>52</v>
      </c>
      <c r="C56" s="1"/>
      <c r="D56" s="53" t="s">
        <v>72</v>
      </c>
      <c r="E56" s="55" t="s">
        <v>33</v>
      </c>
      <c r="F56" s="54">
        <v>1743</v>
      </c>
      <c r="G56" s="55" t="s">
        <v>47</v>
      </c>
      <c r="H56" s="55" t="s">
        <v>73</v>
      </c>
      <c r="I56" s="57">
        <v>2459</v>
      </c>
      <c r="J56" s="57">
        <f>VLOOKUP(A56,'[1]מכר חלב- שב"ס  (2)'!F$4:M$102,8,0)</f>
        <v>1829</v>
      </c>
      <c r="K56" s="58">
        <v>466</v>
      </c>
      <c r="L56" s="58">
        <f t="shared" si="0"/>
        <v>4754</v>
      </c>
      <c r="M56" s="40"/>
      <c r="N56" s="46"/>
      <c r="O56" s="86">
        <f t="shared" si="1"/>
        <v>0</v>
      </c>
    </row>
    <row r="57" spans="1:15" ht="25.5" x14ac:dyDescent="0.2">
      <c r="A57" s="12">
        <v>4100126</v>
      </c>
      <c r="B57" s="71">
        <v>53</v>
      </c>
      <c r="C57" s="1"/>
      <c r="D57" s="68" t="s">
        <v>74</v>
      </c>
      <c r="E57" s="55" t="s">
        <v>12</v>
      </c>
      <c r="F57" s="54">
        <v>1743</v>
      </c>
      <c r="G57" s="55" t="s">
        <v>47</v>
      </c>
      <c r="H57" s="55" t="s">
        <v>75</v>
      </c>
      <c r="I57" s="57">
        <v>934210</v>
      </c>
      <c r="J57" s="57">
        <f>VLOOKUP(A57,'[1]מכר חלב- שב"ס  (2)'!F$4:M$102,8,0)</f>
        <v>73420</v>
      </c>
      <c r="K57" s="58">
        <v>4500</v>
      </c>
      <c r="L57" s="58">
        <f t="shared" si="0"/>
        <v>1012130</v>
      </c>
      <c r="M57" s="40"/>
      <c r="N57" s="46">
        <v>1.54</v>
      </c>
      <c r="O57" s="86">
        <f t="shared" si="1"/>
        <v>0</v>
      </c>
    </row>
    <row r="58" spans="1:15" ht="23.25" x14ac:dyDescent="0.2">
      <c r="A58" s="12">
        <v>4100361</v>
      </c>
      <c r="B58" s="71">
        <v>54</v>
      </c>
      <c r="C58" s="1"/>
      <c r="D58" s="53" t="s">
        <v>76</v>
      </c>
      <c r="E58" s="54" t="s">
        <v>12</v>
      </c>
      <c r="F58" s="54"/>
      <c r="G58" s="55"/>
      <c r="H58" s="64"/>
      <c r="I58" s="57">
        <v>2441</v>
      </c>
      <c r="J58" s="57">
        <f>VLOOKUP(A58,'[1]מכר חלב- שב"ס  (2)'!F$4:M$102,8,0)</f>
        <v>1082</v>
      </c>
      <c r="K58" s="58">
        <v>6225</v>
      </c>
      <c r="L58" s="58">
        <f t="shared" si="0"/>
        <v>9748</v>
      </c>
      <c r="M58" s="40"/>
      <c r="N58" s="46"/>
      <c r="O58" s="86">
        <f t="shared" si="1"/>
        <v>0</v>
      </c>
    </row>
    <row r="59" spans="1:15" ht="23.25" x14ac:dyDescent="0.2">
      <c r="A59" s="12">
        <v>4100381</v>
      </c>
      <c r="B59" s="71">
        <v>55</v>
      </c>
      <c r="C59" s="1"/>
      <c r="D59" s="53" t="s">
        <v>77</v>
      </c>
      <c r="E59" s="54" t="s">
        <v>33</v>
      </c>
      <c r="F59" s="54"/>
      <c r="G59" s="55"/>
      <c r="H59" s="64"/>
      <c r="I59" s="57">
        <v>1050</v>
      </c>
      <c r="J59" s="57">
        <f>VLOOKUP(A59,'[1]מכר חלב- שב"ס  (2)'!F$4:M$102,8,0)</f>
        <v>102</v>
      </c>
      <c r="K59" s="58"/>
      <c r="L59" s="58">
        <f t="shared" si="0"/>
        <v>1152</v>
      </c>
      <c r="M59" s="40"/>
      <c r="N59" s="46"/>
      <c r="O59" s="86">
        <f t="shared" si="1"/>
        <v>0</v>
      </c>
    </row>
    <row r="60" spans="1:15" ht="23.25" x14ac:dyDescent="0.2">
      <c r="A60" s="12">
        <v>4100371</v>
      </c>
      <c r="B60" s="71">
        <v>56</v>
      </c>
      <c r="C60" s="1"/>
      <c r="D60" s="53" t="s">
        <v>78</v>
      </c>
      <c r="E60" s="54" t="s">
        <v>33</v>
      </c>
      <c r="F60" s="54"/>
      <c r="G60" s="55"/>
      <c r="H60" s="64"/>
      <c r="I60" s="57">
        <v>1662</v>
      </c>
      <c r="J60" s="57">
        <v>102</v>
      </c>
      <c r="K60" s="58"/>
      <c r="L60" s="58">
        <f t="shared" si="0"/>
        <v>1764</v>
      </c>
      <c r="M60" s="40"/>
      <c r="N60" s="46"/>
      <c r="O60" s="86">
        <f t="shared" si="1"/>
        <v>0</v>
      </c>
    </row>
    <row r="61" spans="1:15" ht="23.25" x14ac:dyDescent="0.2">
      <c r="A61" s="12">
        <v>4100392</v>
      </c>
      <c r="B61" s="71">
        <v>57</v>
      </c>
      <c r="C61" s="1"/>
      <c r="D61" s="69" t="s">
        <v>79</v>
      </c>
      <c r="E61" s="55" t="s">
        <v>33</v>
      </c>
      <c r="F61" s="55"/>
      <c r="G61" s="55"/>
      <c r="H61" s="54"/>
      <c r="I61" s="57">
        <v>224</v>
      </c>
      <c r="J61" s="57"/>
      <c r="K61" s="58"/>
      <c r="L61" s="58">
        <f t="shared" si="0"/>
        <v>224</v>
      </c>
      <c r="M61" s="40"/>
      <c r="N61" s="46"/>
      <c r="O61" s="86">
        <f t="shared" si="1"/>
        <v>0</v>
      </c>
    </row>
    <row r="62" spans="1:15" ht="23.25" x14ac:dyDescent="0.2">
      <c r="A62" s="12">
        <v>4100391</v>
      </c>
      <c r="B62" s="71">
        <v>58</v>
      </c>
      <c r="C62" s="1"/>
      <c r="D62" s="69" t="s">
        <v>80</v>
      </c>
      <c r="E62" s="55" t="s">
        <v>33</v>
      </c>
      <c r="F62" s="55"/>
      <c r="G62" s="55"/>
      <c r="H62" s="54"/>
      <c r="I62" s="57">
        <v>1174</v>
      </c>
      <c r="J62" s="57">
        <f>VLOOKUP(A62,'[1]מכר חלב- שב"ס  (2)'!F$4:M$102,8,0)</f>
        <v>269</v>
      </c>
      <c r="K62" s="58"/>
      <c r="L62" s="58">
        <f t="shared" si="0"/>
        <v>1443</v>
      </c>
      <c r="M62" s="40"/>
      <c r="N62" s="46"/>
      <c r="O62" s="86">
        <f t="shared" si="1"/>
        <v>0</v>
      </c>
    </row>
    <row r="63" spans="1:15" ht="76.5" customHeight="1" thickBot="1" x14ac:dyDescent="0.35">
      <c r="B63" s="72"/>
      <c r="C63" s="27"/>
      <c r="D63" s="28"/>
      <c r="E63" s="29"/>
      <c r="F63" s="29"/>
      <c r="G63" s="30"/>
      <c r="H63" s="31"/>
      <c r="I63" s="32"/>
      <c r="J63" s="32"/>
      <c r="K63" s="32"/>
      <c r="L63" s="32"/>
      <c r="M63" s="83" t="s">
        <v>88</v>
      </c>
      <c r="N63" s="33">
        <v>10700000</v>
      </c>
      <c r="O63" s="97"/>
    </row>
    <row r="64" spans="1:15" ht="38.25" thickBot="1" x14ac:dyDescent="0.35">
      <c r="B64" s="90" t="s">
        <v>81</v>
      </c>
      <c r="C64" s="91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34" t="s">
        <v>89</v>
      </c>
      <c r="O64" s="96">
        <f>SUM(O5:O62)</f>
        <v>0</v>
      </c>
    </row>
    <row r="65" spans="2:15" ht="43.5" customHeight="1" thickBot="1" x14ac:dyDescent="0.35">
      <c r="B65" s="93" t="s">
        <v>87</v>
      </c>
      <c r="C65" s="92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75"/>
      <c r="O65" s="95"/>
    </row>
    <row r="66" spans="2:15" ht="19.5" thickBot="1" x14ac:dyDescent="0.35">
      <c r="B66" s="73"/>
      <c r="C66" s="74"/>
      <c r="D66" s="76"/>
      <c r="E66" s="77"/>
      <c r="F66" s="78"/>
      <c r="G66" s="78"/>
      <c r="H66" s="79"/>
      <c r="I66" s="80"/>
      <c r="J66" s="80"/>
      <c r="K66" s="80"/>
      <c r="L66" s="80"/>
      <c r="M66" s="81"/>
      <c r="N66" s="82"/>
      <c r="O66" s="87"/>
    </row>
    <row r="67" spans="2:15" ht="18.75" x14ac:dyDescent="0.3">
      <c r="B67" s="16"/>
      <c r="C67" s="16"/>
      <c r="D67" s="17"/>
      <c r="E67" s="16"/>
      <c r="F67" s="16"/>
      <c r="G67" s="16"/>
      <c r="H67" s="16"/>
      <c r="I67" s="16"/>
      <c r="J67" s="16"/>
      <c r="K67" s="16"/>
      <c r="L67" s="16"/>
      <c r="M67" s="41"/>
      <c r="N67" s="18"/>
      <c r="O67" s="88"/>
    </row>
    <row r="68" spans="2:15" ht="18.75" x14ac:dyDescent="0.3">
      <c r="B68" s="16"/>
      <c r="C68" s="16"/>
      <c r="D68" s="17"/>
      <c r="E68" s="16"/>
      <c r="F68" s="16"/>
      <c r="G68" s="16"/>
      <c r="H68" s="16"/>
      <c r="I68" s="16"/>
      <c r="J68" s="16"/>
      <c r="K68" s="16"/>
      <c r="L68" s="16"/>
      <c r="M68" s="41"/>
      <c r="N68" s="18"/>
      <c r="O68" s="36"/>
    </row>
    <row r="69" spans="2:15" ht="18.75" x14ac:dyDescent="0.3">
      <c r="B69" s="16"/>
      <c r="C69" s="16"/>
      <c r="D69" s="17"/>
      <c r="E69" s="16"/>
      <c r="F69" s="16"/>
      <c r="G69" s="16"/>
      <c r="H69" s="16"/>
      <c r="I69" s="16"/>
      <c r="J69" s="16"/>
      <c r="K69" s="16"/>
      <c r="L69" s="16"/>
      <c r="M69" s="41"/>
      <c r="N69" s="18"/>
      <c r="O69" s="88"/>
    </row>
    <row r="70" spans="2:15" ht="18.75" x14ac:dyDescent="0.3">
      <c r="B70" s="16"/>
      <c r="C70" s="16"/>
      <c r="D70" s="17"/>
      <c r="E70" s="16"/>
      <c r="F70" s="16"/>
      <c r="G70" s="16"/>
      <c r="H70" s="16"/>
      <c r="I70" s="16"/>
      <c r="J70" s="16"/>
      <c r="K70" s="16"/>
      <c r="L70" s="16"/>
      <c r="M70" s="41"/>
      <c r="N70" s="18"/>
      <c r="O70" s="88"/>
    </row>
    <row r="71" spans="2:15" ht="18.75" x14ac:dyDescent="0.3">
      <c r="B71" s="16"/>
      <c r="C71" s="16"/>
      <c r="D71" s="4"/>
      <c r="E71" s="18"/>
      <c r="F71" s="2"/>
      <c r="G71" s="2"/>
      <c r="H71" s="19"/>
      <c r="I71" s="20"/>
      <c r="J71" s="20"/>
      <c r="K71" s="20"/>
      <c r="L71" s="20"/>
      <c r="M71" s="42"/>
      <c r="N71" s="18"/>
      <c r="O71" s="89"/>
    </row>
    <row r="72" spans="2:15" ht="18.75" x14ac:dyDescent="0.3">
      <c r="B72" s="21"/>
      <c r="C72" s="21"/>
      <c r="D72" s="4"/>
      <c r="E72" s="21"/>
      <c r="F72" s="3"/>
      <c r="G72" s="3"/>
      <c r="H72" s="22"/>
      <c r="I72" s="23"/>
      <c r="J72" s="23"/>
      <c r="K72" s="23"/>
      <c r="L72" s="23"/>
      <c r="M72" s="43"/>
      <c r="N72" s="21"/>
      <c r="O72" s="37"/>
    </row>
    <row r="73" spans="2:15" ht="75" x14ac:dyDescent="0.3">
      <c r="B73" s="21"/>
      <c r="C73" s="21"/>
      <c r="D73" s="24" t="s">
        <v>82</v>
      </c>
      <c r="E73" s="21"/>
      <c r="F73" s="3"/>
      <c r="G73" s="25" t="s">
        <v>83</v>
      </c>
      <c r="H73" s="22"/>
      <c r="I73" s="26"/>
      <c r="J73" s="26"/>
      <c r="K73" s="26"/>
      <c r="L73" s="26"/>
      <c r="M73" s="44" t="s">
        <v>84</v>
      </c>
      <c r="N73" s="21"/>
      <c r="O73" s="37"/>
    </row>
  </sheetData>
  <sheetProtection algorithmName="SHA-512" hashValue="+HaUCtIXTklyGq3nBfdvI6U7htHOgdJOq1/0K/R0GiWGolK4BxObAJCtHBhiIsHsj2/olGUmsnDvptfbheZwwg==" saltValue="er11hUQ3ZLTqGMAH7fr11g==" spinCount="100000" sheet="1" objects="1" scenarios="1"/>
  <mergeCells count="2">
    <mergeCell ref="B64:M64"/>
    <mergeCell ref="B65:M65"/>
  </mergeCells>
  <conditionalFormatting sqref="Q69:Q1048576">
    <cfRule type="cellIs" dxfId="15" priority="16" operator="greaterThan">
      <formula>0.08</formula>
    </cfRule>
    <cfRule type="cellIs" dxfId="14" priority="17" operator="greaterThan">
      <formula>0.097059822</formula>
    </cfRule>
  </conditionalFormatting>
  <conditionalFormatting sqref="M6:M9">
    <cfRule type="expression" dxfId="13" priority="15">
      <formula>M6&gt;N6</formula>
    </cfRule>
  </conditionalFormatting>
  <conditionalFormatting sqref="M12">
    <cfRule type="expression" dxfId="12" priority="14">
      <formula>M12&gt;N12</formula>
    </cfRule>
  </conditionalFormatting>
  <conditionalFormatting sqref="M18">
    <cfRule type="expression" dxfId="11" priority="13">
      <formula>M18&gt;N18</formula>
    </cfRule>
  </conditionalFormatting>
  <conditionalFormatting sqref="M21">
    <cfRule type="expression" dxfId="10" priority="12">
      <formula>M21&gt;N21</formula>
    </cfRule>
  </conditionalFormatting>
  <conditionalFormatting sqref="M22">
    <cfRule type="expression" dxfId="9" priority="11">
      <formula>M22&gt;N22</formula>
    </cfRule>
  </conditionalFormatting>
  <conditionalFormatting sqref="M24">
    <cfRule type="expression" dxfId="8" priority="10">
      <formula>M24&gt;N24</formula>
    </cfRule>
  </conditionalFormatting>
  <conditionalFormatting sqref="M25">
    <cfRule type="expression" dxfId="7" priority="9">
      <formula>M25&gt;N25</formula>
    </cfRule>
  </conditionalFormatting>
  <conditionalFormatting sqref="M29">
    <cfRule type="expression" dxfId="6" priority="8">
      <formula>M29&gt;N29</formula>
    </cfRule>
  </conditionalFormatting>
  <conditionalFormatting sqref="M41">
    <cfRule type="expression" dxfId="5" priority="7">
      <formula>M41&gt;N41</formula>
    </cfRule>
  </conditionalFormatting>
  <conditionalFormatting sqref="M42">
    <cfRule type="expression" dxfId="4" priority="6">
      <formula>M42&gt;N42</formula>
    </cfRule>
  </conditionalFormatting>
  <conditionalFormatting sqref="M46">
    <cfRule type="expression" dxfId="3" priority="5">
      <formula>M46&gt;N46</formula>
    </cfRule>
  </conditionalFormatting>
  <conditionalFormatting sqref="M47">
    <cfRule type="expression" dxfId="2" priority="4">
      <formula>M47&gt;N47</formula>
    </cfRule>
  </conditionalFormatting>
  <conditionalFormatting sqref="M48">
    <cfRule type="expression" dxfId="1" priority="3">
      <formula>M48&gt;N48</formula>
    </cfRule>
  </conditionalFormatting>
  <conditionalFormatting sqref="M57">
    <cfRule type="expression" dxfId="0" priority="2">
      <formula>M57&gt;N57</formula>
    </cfRule>
  </conditionalFormatting>
  <dataValidations count="1">
    <dataValidation type="custom" allowBlank="1" showInputMessage="1" showErrorMessage="1" error="חריגה מסך עלות כוללת" sqref="M5:M62">
      <formula1>$O$64&lt;$N$63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למכרז חלב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מזון - רען מזון - שמעון אדרי</cp:lastModifiedBy>
  <dcterms:created xsi:type="dcterms:W3CDTF">2020-03-09T07:29:45Z</dcterms:created>
  <dcterms:modified xsi:type="dcterms:W3CDTF">2020-03-09T12:30:19Z</dcterms:modified>
</cp:coreProperties>
</file>